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5360" windowHeight="8430" tabRatio="893" activeTab="0"/>
  </bookViews>
  <sheets>
    <sheet name="INDIVIDUAL-AOP (1 of 2)" sheetId="1" r:id="rId1"/>
    <sheet name="INDIVIDUAL-AOP (2 of 2)" sheetId="2" r:id="rId2"/>
    <sheet name="Annex-A" sheetId="3" r:id="rId3"/>
    <sheet name="Annex-B" sheetId="4" r:id="rId4"/>
  </sheets>
  <definedNames>
    <definedName name="ExemptIncome">#REF!</definedName>
    <definedName name="_xlnm.Print_Area" localSheetId="3">'Annex-B'!$A$1:$AU$65</definedName>
    <definedName name="_xlnm.Print_Area" localSheetId="0">'INDIVIDUAL-AOP (1 of 2)'!$A$1:$AA$69</definedName>
    <definedName name="_xlnm.Print_Area" localSheetId="1">'INDIVIDUAL-AOP (2 of 2)'!$A$2:$S$58</definedName>
    <definedName name="Salary">'INDIVIDUAL-AOP (1 of 2)'!$IP$3:$IV$25</definedName>
  </definedNames>
  <calcPr fullCalcOnLoad="1"/>
</workbook>
</file>

<file path=xl/sharedStrings.xml><?xml version="1.0" encoding="utf-8"?>
<sst xmlns="http://schemas.openxmlformats.org/spreadsheetml/2006/main" count="360" uniqueCount="269">
  <si>
    <t>Total</t>
  </si>
  <si>
    <t>NTN</t>
  </si>
  <si>
    <t>Name</t>
  </si>
  <si>
    <t>Capital Gains</t>
  </si>
  <si>
    <t>Bank</t>
  </si>
  <si>
    <t>Items</t>
  </si>
  <si>
    <t>Foreign Income/ (Loss)</t>
  </si>
  <si>
    <t>Workers Welfare Fund</t>
  </si>
  <si>
    <t>Opening Stock</t>
  </si>
  <si>
    <t>Closing Stock</t>
  </si>
  <si>
    <t>Others</t>
  </si>
  <si>
    <t>Code</t>
  </si>
  <si>
    <t>Ownership</t>
  </si>
  <si>
    <t>Principal Activity</t>
  </si>
  <si>
    <t>Representative</t>
  </si>
  <si>
    <t>Tax Year</t>
  </si>
  <si>
    <t>Imports</t>
  </si>
  <si>
    <t>Dividend</t>
  </si>
  <si>
    <t>Supply of Goods</t>
  </si>
  <si>
    <t>Services</t>
  </si>
  <si>
    <t>Contracts (Non-Resident)</t>
  </si>
  <si>
    <t>Contracts (Resident)</t>
  </si>
  <si>
    <t>Foreign Indenting Commission</t>
  </si>
  <si>
    <t>Prizes</t>
  </si>
  <si>
    <t>Winnings</t>
  </si>
  <si>
    <t>Petroleum Commission</t>
  </si>
  <si>
    <t>Advertising Commission</t>
  </si>
  <si>
    <t>Profit on Debt</t>
  </si>
  <si>
    <t>Tax Computation</t>
  </si>
  <si>
    <t>Person</t>
  </si>
  <si>
    <t>Salary Income</t>
  </si>
  <si>
    <t>Flying Allowance</t>
  </si>
  <si>
    <t>Property Income subject to WHT</t>
  </si>
  <si>
    <t xml:space="preserve">Zakat </t>
  </si>
  <si>
    <t>Business Address</t>
  </si>
  <si>
    <t>Total / Taxable Income Computation</t>
  </si>
  <si>
    <t>Employer</t>
  </si>
  <si>
    <t>Birth Date</t>
  </si>
  <si>
    <t>IND</t>
  </si>
  <si>
    <t>AOP</t>
  </si>
  <si>
    <t>Brokerage/Commission</t>
  </si>
  <si>
    <t>Fixed Tax</t>
  </si>
  <si>
    <t>Receipts/Value</t>
  </si>
  <si>
    <t>Verification</t>
  </si>
  <si>
    <t>Other Sources Income/ (Loss)</t>
  </si>
  <si>
    <t>Source</t>
  </si>
  <si>
    <t>Phone</t>
  </si>
  <si>
    <t>E-Mail Address</t>
  </si>
  <si>
    <t>Gender</t>
  </si>
  <si>
    <t>Purchase of locally produced edible oil</t>
  </si>
  <si>
    <t>Salary Income including Arrears</t>
  </si>
  <si>
    <t>Acknowledgement</t>
  </si>
  <si>
    <t>Signatures</t>
  </si>
  <si>
    <t>Proprietor/Member/Partners' Name</t>
  </si>
  <si>
    <t xml:space="preserve">RETURN OF TOTAL INCOME/STATEMENT OF FINAL TAXATION </t>
  </si>
  <si>
    <t>Net Tax Refundable, may be credited to my bank account as under:</t>
  </si>
  <si>
    <t xml:space="preserve">@  </t>
  </si>
  <si>
    <t>Non-Res.</t>
  </si>
  <si>
    <t>Resident</t>
  </si>
  <si>
    <t>Res. Status</t>
  </si>
  <si>
    <t>Res. Address</t>
  </si>
  <si>
    <t>Property Income not subject to WHT</t>
  </si>
  <si>
    <t>Employment Termination Benefits</t>
  </si>
  <si>
    <t xml:space="preserve">holder of CNIC No. </t>
  </si>
  <si>
    <t>Signatures &amp; Stamp</t>
  </si>
  <si>
    <t xml:space="preserve">of Receiving Officer with Date </t>
  </si>
  <si>
    <t xml:space="preserve"> Date : </t>
  </si>
  <si>
    <t>Business Name</t>
  </si>
  <si>
    <t xml:space="preserve"> I, </t>
  </si>
  <si>
    <t>0.5</t>
  </si>
  <si>
    <t>5</t>
  </si>
  <si>
    <t>10</t>
  </si>
  <si>
    <t>20</t>
  </si>
  <si>
    <t>6</t>
  </si>
  <si>
    <t>7.5</t>
  </si>
  <si>
    <t>15</t>
  </si>
  <si>
    <t>3.5</t>
  </si>
  <si>
    <t>1.5</t>
  </si>
  <si>
    <t>2.5</t>
  </si>
  <si>
    <t xml:space="preserve">      UNDER THE INCOME TAX ORDINANCE, 2001 (FOR INDIVIDUAL / AOP)</t>
  </si>
  <si>
    <r>
      <t>IT-2</t>
    </r>
    <r>
      <rPr>
        <b/>
        <sz val="12"/>
        <rFont val="Arial"/>
        <family val="2"/>
      </rPr>
      <t xml:space="preserve"> </t>
    </r>
    <r>
      <rPr>
        <b/>
        <sz val="10"/>
        <rFont val="Arial"/>
        <family val="2"/>
      </rPr>
      <t>(Page 1 of 2)</t>
    </r>
  </si>
  <si>
    <r>
      <t xml:space="preserve">IT-2 </t>
    </r>
    <r>
      <rPr>
        <b/>
        <sz val="9"/>
        <rFont val="Arial"/>
        <family val="2"/>
      </rPr>
      <t>(Page 2 of 2)</t>
    </r>
  </si>
  <si>
    <r>
      <t xml:space="preserve">Enter 1 for </t>
    </r>
    <r>
      <rPr>
        <b/>
        <sz val="12"/>
        <rFont val="Arial"/>
        <family val="2"/>
      </rPr>
      <t>IND</t>
    </r>
    <r>
      <rPr>
        <sz val="12"/>
        <rFont val="Arial"/>
        <family val="2"/>
      </rPr>
      <t xml:space="preserve"> or 2 for </t>
    </r>
    <r>
      <rPr>
        <b/>
        <sz val="12"/>
        <rFont val="Arial"/>
        <family val="2"/>
      </rPr>
      <t>AOP</t>
    </r>
  </si>
  <si>
    <t>Male</t>
  </si>
  <si>
    <t>Female</t>
  </si>
  <si>
    <r>
      <t xml:space="preserve">Enter 1 for </t>
    </r>
    <r>
      <rPr>
        <b/>
        <sz val="12"/>
        <rFont val="Arial"/>
        <family val="2"/>
      </rPr>
      <t>Male</t>
    </r>
    <r>
      <rPr>
        <sz val="12"/>
        <rFont val="Arial"/>
        <family val="2"/>
      </rPr>
      <t xml:space="preserve"> or 2 for </t>
    </r>
    <r>
      <rPr>
        <b/>
        <sz val="12"/>
        <rFont val="Arial"/>
        <family val="2"/>
      </rPr>
      <t>Female</t>
    </r>
  </si>
  <si>
    <t>Year Ending</t>
  </si>
  <si>
    <r>
      <t xml:space="preserve">Enter 1 for </t>
    </r>
    <r>
      <rPr>
        <b/>
        <sz val="12"/>
        <rFont val="Arial"/>
        <family val="2"/>
      </rPr>
      <t>Resident</t>
    </r>
    <r>
      <rPr>
        <sz val="12"/>
        <rFont val="Arial"/>
        <family val="2"/>
      </rPr>
      <t xml:space="preserve"> or 2 for </t>
    </r>
    <r>
      <rPr>
        <b/>
        <sz val="12"/>
        <rFont val="Arial"/>
        <family val="2"/>
      </rPr>
      <t>Non-Resident</t>
    </r>
  </si>
  <si>
    <t xml:space="preserve"> N° </t>
  </si>
  <si>
    <t xml:space="preserve">N° </t>
  </si>
  <si>
    <t xml:space="preserve"> RETURN OF TOTAL INCOME/STATEMENT OF FINAL TAXATION </t>
  </si>
  <si>
    <t>% in Capital</t>
  </si>
  <si>
    <t>Capital Amount</t>
  </si>
  <si>
    <t>Adjustments</t>
  </si>
  <si>
    <t>Retail Turnover upto 5 million</t>
  </si>
  <si>
    <t>Retail Turnover above 5 million</t>
  </si>
  <si>
    <t xml:space="preserve">Profit &amp; Loss Expenses </t>
  </si>
  <si>
    <t>T.Y</t>
  </si>
  <si>
    <t>RTO/LTU</t>
  </si>
  <si>
    <t>Rate (%)</t>
  </si>
  <si>
    <t>Transport Services</t>
  </si>
  <si>
    <t>Goods Transport Vehicles</t>
  </si>
  <si>
    <r>
      <t xml:space="preserve">CNIC  </t>
    </r>
    <r>
      <rPr>
        <sz val="6"/>
        <rFont val="Arial"/>
        <family val="2"/>
      </rPr>
      <t>(for Individual)</t>
    </r>
  </si>
  <si>
    <r>
      <t xml:space="preserve">CNIC </t>
    </r>
    <r>
      <rPr>
        <sz val="6"/>
        <rFont val="Arial"/>
        <family val="2"/>
      </rPr>
      <t xml:space="preserve"> (for Individual)</t>
    </r>
  </si>
  <si>
    <t xml:space="preserve">NTN </t>
  </si>
  <si>
    <t>Reg/Inc/CNIC No.</t>
  </si>
  <si>
    <t>Depreciation</t>
  </si>
  <si>
    <t>Amortization</t>
  </si>
  <si>
    <t>Rate</t>
  </si>
  <si>
    <t>Original Cost</t>
  </si>
  <si>
    <t>Additions</t>
  </si>
  <si>
    <t>Machinery and plant (not otherwise specified)</t>
  </si>
  <si>
    <t>Ships</t>
  </si>
  <si>
    <t>Machinery and equipment used in manufacture of IT products</t>
  </si>
  <si>
    <t>Air crafts and aero engines</t>
  </si>
  <si>
    <t>Below ground installations of mineral oil concerns</t>
  </si>
  <si>
    <t>Intangibles</t>
  </si>
  <si>
    <t>Particulars</t>
  </si>
  <si>
    <t>Signature</t>
  </si>
  <si>
    <t>CPR No.</t>
  </si>
  <si>
    <t>Evidence of payment attached</t>
  </si>
  <si>
    <t>Amount of Tax deducted (Rs.)</t>
  </si>
  <si>
    <t>Certificate/Account No. etc.</t>
  </si>
  <si>
    <t>Branch</t>
  </si>
  <si>
    <t>Share%</t>
  </si>
  <si>
    <t xml:space="preserve">On Government securities </t>
  </si>
  <si>
    <t>On withdrawal from pension fund</t>
  </si>
  <si>
    <t>On cash withdrawal from bank</t>
  </si>
  <si>
    <t>On financing of carry over trade</t>
  </si>
  <si>
    <t>Registration No.</t>
  </si>
  <si>
    <t>Engine / Seating Capacity</t>
  </si>
  <si>
    <t>Owner's Name</t>
  </si>
  <si>
    <t>With bill for electricity consumption</t>
  </si>
  <si>
    <t>Consumer No.</t>
  </si>
  <si>
    <t>Subscriber's CNIC</t>
  </si>
  <si>
    <t>Subscriber's Name</t>
  </si>
  <si>
    <t>With telephone bills, mobile phone and pre-paid cards</t>
  </si>
  <si>
    <t>Number</t>
  </si>
  <si>
    <t>Services rendered / contracts executed outside Pakistan</t>
  </si>
  <si>
    <t xml:space="preserve">Gas consumption by CNG Station </t>
  </si>
  <si>
    <t>Taxpayer's Name</t>
  </si>
  <si>
    <t>Share from AOP</t>
  </si>
  <si>
    <t>Authorized Rep.</t>
  </si>
  <si>
    <t>Authorized Rep. applicable</t>
  </si>
  <si>
    <t>Manufacturing/ Trading Expenses</t>
  </si>
  <si>
    <t>Depreciable Assets</t>
  </si>
  <si>
    <t>Description</t>
  </si>
  <si>
    <t>Amount</t>
  </si>
  <si>
    <t>A/C No.</t>
  </si>
  <si>
    <t xml:space="preserve">Bank </t>
  </si>
  <si>
    <t xml:space="preserve"> Branch Name &amp; Code</t>
  </si>
  <si>
    <t>, in my capacity as</t>
  </si>
  <si>
    <r>
      <t>Manufacturing/ Trading, Profit &amp; Loss Account</t>
    </r>
    <r>
      <rPr>
        <b/>
        <sz val="10"/>
        <color indexed="8"/>
        <rFont val="Arial"/>
        <family val="2"/>
      </rPr>
      <t xml:space="preserve"> ( including Final/Fixed Tax)</t>
    </r>
  </si>
  <si>
    <t>Final Tax</t>
  </si>
  <si>
    <t>Tax Collected/Deducted at Source (Adjustable Tax only)</t>
  </si>
  <si>
    <t>Registration (*)</t>
  </si>
  <si>
    <r>
      <t xml:space="preserve"> (*) Attach TRF-01 Form for making change in particulars                   </t>
    </r>
    <r>
      <rPr>
        <b/>
        <sz val="9"/>
        <color indexed="8"/>
        <rFont val="Arial"/>
        <family val="2"/>
      </rPr>
      <t xml:space="preserve"> Note-1 :</t>
    </r>
    <r>
      <rPr>
        <sz val="9"/>
        <color indexed="8"/>
        <rFont val="Arial"/>
        <family val="2"/>
      </rPr>
      <t xml:space="preserve"> Grey blank fields are for official use           </t>
    </r>
  </si>
  <si>
    <r>
      <t xml:space="preserve"> </t>
    </r>
    <r>
      <rPr>
        <b/>
        <sz val="9"/>
        <color indexed="8"/>
        <rFont val="Arial"/>
        <family val="2"/>
      </rPr>
      <t>Note-1 :</t>
    </r>
    <r>
      <rPr>
        <sz val="9"/>
        <color indexed="8"/>
        <rFont val="Arial"/>
        <family val="2"/>
      </rPr>
      <t xml:space="preserve"> Grey blank fields are for official use           </t>
    </r>
  </si>
  <si>
    <t>Calculation of Tax from Salary</t>
  </si>
  <si>
    <t>Taxable Amount:</t>
  </si>
  <si>
    <t>Total Tax:</t>
  </si>
  <si>
    <t>Sr. No.</t>
  </si>
  <si>
    <t>Flat Tax</t>
  </si>
  <si>
    <t>Marginal Tax</t>
  </si>
  <si>
    <t>Applicable Tax</t>
  </si>
  <si>
    <t>From</t>
  </si>
  <si>
    <t>To</t>
  </si>
  <si>
    <r>
      <t xml:space="preserve">Enter 1 for </t>
    </r>
    <r>
      <rPr>
        <b/>
        <sz val="12"/>
        <rFont val="Arial"/>
        <family val="2"/>
      </rPr>
      <t>YES</t>
    </r>
    <r>
      <rPr>
        <sz val="12"/>
        <rFont val="Arial"/>
        <family val="2"/>
      </rPr>
      <t xml:space="preserve"> 2 for </t>
    </r>
    <r>
      <rPr>
        <b/>
        <sz val="12"/>
        <rFont val="Arial"/>
        <family val="2"/>
      </rPr>
      <t>NO</t>
    </r>
  </si>
  <si>
    <t>Self/ Partner or Member of Association of Persons/ Representative (as defined in section 172 of the Income Tax Ordinance, 2001)  of  Taxpayer  named  above,  do  solemnly  declare  that  to  the best of my knowledge and belief the information  given in this Return/Statement u/s 115(4) and the attached Annex(es), Statement(s), Document(s) or Detail(s) is/are correct and complete in accordance with the provisions of the Income Tax Ordinance, 2001 and Income Tax Rules, 2002 (The alternative in the verification, which is not applicable, should be scored out).</t>
  </si>
  <si>
    <t>40-50</t>
  </si>
  <si>
    <t>Overwrite</t>
  </si>
  <si>
    <t xml:space="preserve">Total  </t>
  </si>
  <si>
    <t>Cost of Sales  [3 + 4 + 5 - 6]</t>
  </si>
  <si>
    <t>Gross Profit/ (Loss) [1-2]</t>
  </si>
  <si>
    <t>Other Revenues/ Fee/ Charges for Professional and Other Services/ Commission</t>
  </si>
  <si>
    <t>Net Profit/ (Loss) [(7 + 8) - 9]</t>
  </si>
  <si>
    <r>
      <t xml:space="preserve">Inadmissible Deductions </t>
    </r>
    <r>
      <rPr>
        <sz val="10"/>
        <rFont val="Arial"/>
        <family val="2"/>
      </rPr>
      <t>(including Accounting Depreciation)</t>
    </r>
  </si>
  <si>
    <t>Total Income [Sum of 16 to 21]</t>
  </si>
  <si>
    <t>Business Income/ (Loss) [ (10 + 11) - 12 - 13 - 14 ]</t>
  </si>
  <si>
    <t>Deductible Allowances [23 + 24 + 25]</t>
  </si>
  <si>
    <t>Charitable donations admissible as straight deduction</t>
  </si>
  <si>
    <t>Exempt Income/ (Loss)  [Sum of 27 to 31]</t>
  </si>
  <si>
    <t>Property Income/ (Loss)</t>
  </si>
  <si>
    <t xml:space="preserve">Business Income/ (Loss) </t>
  </si>
  <si>
    <t>Taxable Income/ (Loss) [15 - 22 ]</t>
  </si>
  <si>
    <t xml:space="preserve">Tax Reductions/Credits/Averaging (including rebate on Bahbood Certificates, etc.) </t>
  </si>
  <si>
    <t>Minimum Tax Chargeable under Section 233A(2)</t>
  </si>
  <si>
    <t>Minimum Tax Chargeable under Section 235(4)</t>
  </si>
  <si>
    <t>IDP Tax</t>
  </si>
  <si>
    <r>
      <t xml:space="preserve">Total Tax Payments  </t>
    </r>
    <r>
      <rPr>
        <sz val="10"/>
        <rFont val="Arial"/>
        <family val="2"/>
      </rPr>
      <t xml:space="preserve">(Transfer from 23 of </t>
    </r>
    <r>
      <rPr>
        <b/>
        <sz val="10"/>
        <rFont val="Arial"/>
        <family val="2"/>
      </rPr>
      <t>Annex-B</t>
    </r>
    <r>
      <rPr>
        <sz val="10"/>
        <rFont val="Arial"/>
        <family val="2"/>
      </rPr>
      <t xml:space="preserve">) </t>
    </r>
    <r>
      <rPr>
        <sz val="12"/>
        <rFont val="Arial"/>
        <family val="2"/>
      </rPr>
      <t xml:space="preserve">                                                                   </t>
    </r>
  </si>
  <si>
    <t>Refund Adjustments (not exceeding current year's tax payable)</t>
  </si>
  <si>
    <t>B</t>
  </si>
  <si>
    <r>
      <t xml:space="preserve">Annex-B
</t>
    </r>
    <r>
      <rPr>
        <b/>
        <sz val="12"/>
        <rFont val="Arial"/>
        <family val="2"/>
      </rPr>
      <t>Tax Already Paid</t>
    </r>
  </si>
  <si>
    <t>a. U/S 149</t>
  </si>
  <si>
    <t>b. IDP Tax</t>
  </si>
  <si>
    <t>a. U/S 137 (1)</t>
  </si>
  <si>
    <t>Admitted Tax U/S 137(1) Liability Paid  [ Sum of a and b]</t>
  </si>
  <si>
    <t>Refund</t>
  </si>
  <si>
    <t>Filing Section</t>
  </si>
  <si>
    <t>Tax Chargeable</t>
  </si>
  <si>
    <t>Royalties/Fees (Non-Resident)</t>
  </si>
  <si>
    <t>Insurance Premium (Non-Resident)</t>
  </si>
  <si>
    <t>Payments to Ginners</t>
  </si>
  <si>
    <t>Exports/related Commission/Service</t>
  </si>
  <si>
    <t>Final/Fixed Tax Chargeable (42 to 76)</t>
  </si>
  <si>
    <t>Annex-A</t>
  </si>
  <si>
    <t>WDV (BF)</t>
  </si>
  <si>
    <t>Deletions</t>
  </si>
  <si>
    <t>Initial Allowance</t>
  </si>
  <si>
    <t>Extent (%)</t>
  </si>
  <si>
    <t>WDV (CF)</t>
  </si>
  <si>
    <t>Building (all types)</t>
  </si>
  <si>
    <t>Computer hardware (including allied items)</t>
  </si>
  <si>
    <t>Furniture (including fittings)</t>
  </si>
  <si>
    <t>Technical and professional books</t>
  </si>
  <si>
    <t>Off shore installations of mineral oil concerns</t>
  </si>
  <si>
    <t>Motor vehicles (not plying for hire)</t>
  </si>
  <si>
    <t>Motor vehicles (plying for hire)</t>
  </si>
  <si>
    <t>Acquisition Date</t>
  </si>
  <si>
    <t>Useful Life(Years)</t>
  </si>
  <si>
    <t>.</t>
  </si>
  <si>
    <t>Expenditure providing long term advantage/benefit</t>
  </si>
  <si>
    <t>Original Expenditure</t>
  </si>
  <si>
    <t>Pre commencement expenditure</t>
  </si>
  <si>
    <t>Brought Forward Adjustments</t>
  </si>
  <si>
    <t>Unadjusted Business loss for previous year adjusted against Business income for current year</t>
  </si>
  <si>
    <t>Unabsorbed Amortization of intangibles / expenditure providing long term advantage/benefit for previous year(s) adjusted against Total Income for current year</t>
  </si>
  <si>
    <t>upto 2008</t>
  </si>
  <si>
    <t>Amortization of intangibles / expenditure providing long term advantage/benefit for current year adjusted against Total Income for current year</t>
  </si>
  <si>
    <t>Unabsorbed tax depreciation/initial allowance of fixed assets for previous year(s) adjusted against Total Income for current year</t>
  </si>
  <si>
    <t>Depreciation/initial allowance of fixed assets for current year adjusted against Total Income for current year</t>
  </si>
  <si>
    <t>Total (Not exceeding the amount of Business Income available for adjustment) (transfer to 13 of Return)</t>
  </si>
  <si>
    <t>Total (Not exceeding the amount of Total Income available for adjustment) (transfer to 14 of Return)</t>
  </si>
  <si>
    <t>Depreciation, Initial Allowance and Amortization</t>
  </si>
  <si>
    <t xml:space="preserve"> NTN</t>
  </si>
  <si>
    <t>On import of goods (other than tax deduction treated as final tax)</t>
  </si>
  <si>
    <t>From salary (a + b)</t>
  </si>
  <si>
    <t>On dividend Income (other than tax deduction treated as final tax)</t>
  </si>
  <si>
    <t>On profit on debt (other than tax deduction treated as final tax)</t>
  </si>
  <si>
    <t>On payments received by non-resident (other than tax deduction treated as final tax)</t>
  </si>
  <si>
    <t>On payments for goods (other than tax deduction treated as final tax)</t>
  </si>
  <si>
    <t>On payments for services (other than tax deduction treated as final tax)</t>
  </si>
  <si>
    <t>On payments for execution of contracts (other than tax deduction treated as final tax)</t>
  </si>
  <si>
    <r>
      <t>On trading of shares through a Member of</t>
    </r>
    <r>
      <rPr>
        <sz val="9"/>
        <rFont val="Arial"/>
        <family val="2"/>
      </rPr>
      <t xml:space="preserve"> Stock Exchange</t>
    </r>
  </si>
  <si>
    <t>On sale/purchase of shares through a Member of Stock Exchange</t>
  </si>
  <si>
    <r>
      <t xml:space="preserve">With motor vehicle token tax  </t>
    </r>
    <r>
      <rPr>
        <sz val="8"/>
        <rFont val="Arial"/>
        <family val="2"/>
      </rPr>
      <t>(Other than goods transport vehicles)</t>
    </r>
  </si>
  <si>
    <t>With Motor Vehicle Registration Fee</t>
  </si>
  <si>
    <t>Total Tax Deductions at source (Adjustable Tax) [Sum of 1 to 18]</t>
  </si>
  <si>
    <t>Total Tax Deductions at source (Final Tax)</t>
  </si>
  <si>
    <t>a. First installment</t>
  </si>
  <si>
    <t>b. Second installment</t>
  </si>
  <si>
    <t>c. Third installment</t>
  </si>
  <si>
    <t>d. Fourth installment</t>
  </si>
  <si>
    <t>Advance Tax U/S 147(1) [ a + b + c + d]</t>
  </si>
  <si>
    <t>Total Tax Payments [19 + 20 + 21 + 22]  (Transfer to Sr-39 of Main Return)</t>
  </si>
  <si>
    <t>Tax Payments</t>
  </si>
  <si>
    <r>
      <t xml:space="preserve">Advertisement Services </t>
    </r>
    <r>
      <rPr>
        <sz val="8"/>
        <rFont val="Arial"/>
        <family val="2"/>
      </rPr>
      <t>(Non-Resident)</t>
    </r>
  </si>
  <si>
    <t xml:space="preserve">           UNDER THE INCOME TAX ORDINANCE, 2001 (FOR INDIVIDUAL / AOP)</t>
  </si>
  <si>
    <t>Agriculture Income</t>
  </si>
  <si>
    <r>
      <t xml:space="preserve">Net Sales </t>
    </r>
    <r>
      <rPr>
        <sz val="10"/>
        <rFont val="Arial"/>
        <family val="2"/>
      </rPr>
      <t>(excluding Sales Tax/ Federal Excise Duty &amp; Net of Commission/ Brokerage)</t>
    </r>
  </si>
  <si>
    <r>
      <t xml:space="preserve">Net Purchases </t>
    </r>
    <r>
      <rPr>
        <sz val="10"/>
        <rFont val="Arial"/>
        <family val="2"/>
      </rPr>
      <t>(excluding Sales Tax/ Federal Excise Duty &amp; Net of Commission/ Brokerage)</t>
    </r>
  </si>
  <si>
    <r>
      <t xml:space="preserve">Admissible Deductions </t>
    </r>
    <r>
      <rPr>
        <sz val="10"/>
        <rFont val="Arial"/>
        <family val="2"/>
      </rPr>
      <t xml:space="preserve">(excluding tax depreciation/ including proportionate PTR income </t>
    </r>
  </si>
  <si>
    <r>
      <t xml:space="preserve">Unadjusted Loss from business for previous year(s) </t>
    </r>
    <r>
      <rPr>
        <sz val="10"/>
        <rFont val="Arial"/>
        <family val="2"/>
      </rPr>
      <t xml:space="preserve">[Transfer from 24 of </t>
    </r>
    <r>
      <rPr>
        <b/>
        <sz val="10"/>
        <rFont val="Arial"/>
        <family val="2"/>
      </rPr>
      <t>Annex-A</t>
    </r>
    <r>
      <rPr>
        <sz val="10"/>
        <rFont val="Arial"/>
        <family val="2"/>
      </rPr>
      <t>]</t>
    </r>
  </si>
  <si>
    <r>
      <t>Un-absorbed Tax Depreciation for previous/ current year(s) (</t>
    </r>
    <r>
      <rPr>
        <b/>
        <sz val="12"/>
        <rFont val="Arial"/>
        <family val="2"/>
      </rPr>
      <t>Annex-A</t>
    </r>
    <r>
      <rPr>
        <sz val="12"/>
        <rFont val="Arial"/>
        <family val="2"/>
      </rPr>
      <t>)</t>
    </r>
  </si>
  <si>
    <t>Tax chargeable on Taxable Income</t>
  </si>
  <si>
    <t>Total Tax Chargeable [(33-34) or (35+36), whichever is higher] + 37+77</t>
  </si>
  <si>
    <t>Manufacturer Particulars</t>
  </si>
  <si>
    <r>
      <t xml:space="preserve">Tax Payable/ Refundable [38 - 39 + WWF Payable from Column 24 of </t>
    </r>
    <r>
      <rPr>
        <b/>
        <sz val="12"/>
        <rFont val="Arial"/>
        <family val="2"/>
      </rPr>
      <t>Annex-B</t>
    </r>
    <r>
      <rPr>
        <sz val="12"/>
        <rFont val="Arial"/>
        <family val="2"/>
      </rPr>
      <t>]</t>
    </r>
  </si>
  <si>
    <t>WWF Payable with Return (WWF payable will be adjusted against the excess payments made during the current year)</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</si>
</sst>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0_ ;\-#,##0\ "/>
    <numFmt numFmtId="184" formatCode="0.0"/>
    <numFmt numFmtId="185" formatCode="0.0%"/>
    <numFmt numFmtId="186" formatCode="_-* #,##0.000_-;\-* #,##0.000_-;_-* &quot;-&quot;??_-;_-@_-"/>
    <numFmt numFmtId="187" formatCode="_-* #,##0.0_-;\-* #,##0.0_-;_-* &quot;-&quot;??_-;_-@_-"/>
    <numFmt numFmtId="188" formatCode="_-* #,##0.0000_-;\-* #,##0.0000_-;_-* &quot;-&quot;??_-;_-@_-"/>
    <numFmt numFmtId="189" formatCode="_-* #,##0.00000_-;\-* #,##0.00000_-;_-* &quot;-&quot;??_-;_-@_-"/>
    <numFmt numFmtId="190" formatCode="_-* #,##0.000000_-;\-* #,##0.000000_-;_-* &quot;-&quot;??_-;_-@_-"/>
    <numFmt numFmtId="191" formatCode="_(* #,##0_);_(* \(#,##0\);_(* &quot;-&quot;??_);_(@_)"/>
    <numFmt numFmtId="192" formatCode="[$-409]dddd\,\ mmmm\ dd\,\ yyyy"/>
    <numFmt numFmtId="193" formatCode="0.000"/>
    <numFmt numFmtId="194" formatCode="&quot;Rs.&quot;#,##0_);\(&quot;Rs.&quot;#,##0\)"/>
    <numFmt numFmtId="195" formatCode="&quot;Rs.&quot;#,##0_);[Red]\(&quot;Rs.&quot;#,##0\)"/>
    <numFmt numFmtId="196" formatCode="&quot;Rs.&quot;#,##0.00_);\(&quot;Rs.&quot;#,##0.00\)"/>
    <numFmt numFmtId="197" formatCode="&quot;Rs.&quot;#,##0.00_);[Red]\(&quot;Rs.&quot;#,##0.00\)"/>
    <numFmt numFmtId="198" formatCode="_(&quot;Rs.&quot;* #,##0_);_(&quot;Rs.&quot;* \(#,##0\);_(&quot;Rs.&quot;* &quot;-&quot;_);_(@_)"/>
    <numFmt numFmtId="199" formatCode="_(&quot;Rs.&quot;* #,##0.00_);_(&quot;Rs.&quot;* \(#,##0.00\);_(&quot;Rs.&quot;* &quot;-&quot;??_);_(@_)"/>
    <numFmt numFmtId="200" formatCode="_(* #,##0.0_);_(* \(#,##0.0\);_(* &quot;-&quot;?_);_(@_)"/>
  </numFmts>
  <fonts count="65">
    <font>
      <sz val="10"/>
      <name val="Arial"/>
      <family val="0"/>
    </font>
    <font>
      <b/>
      <sz val="10"/>
      <name val="Arial"/>
      <family val="2"/>
    </font>
    <font>
      <sz val="8"/>
      <name val="Arial"/>
      <family val="2"/>
    </font>
    <font>
      <sz val="12"/>
      <name val="Arial"/>
      <family val="2"/>
    </font>
    <font>
      <b/>
      <sz val="12"/>
      <name val="Arial"/>
      <family val="2"/>
    </font>
    <font>
      <b/>
      <sz val="8"/>
      <name val="Arial"/>
      <family val="2"/>
    </font>
    <font>
      <sz val="7"/>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2"/>
      <color indexed="8"/>
      <name val="Arial"/>
      <family val="2"/>
    </font>
    <font>
      <sz val="10"/>
      <color indexed="8"/>
      <name val="Arial"/>
      <family val="2"/>
    </font>
    <font>
      <sz val="11"/>
      <name val="Arial"/>
      <family val="2"/>
    </font>
    <font>
      <b/>
      <sz val="12"/>
      <name val="Wingdings"/>
      <family val="0"/>
    </font>
    <font>
      <sz val="6"/>
      <name val="Arial"/>
      <family val="2"/>
    </font>
    <font>
      <b/>
      <sz val="18"/>
      <name val="Arial"/>
      <family val="2"/>
    </font>
    <font>
      <sz val="12"/>
      <color indexed="8"/>
      <name val="Arial"/>
      <family val="2"/>
    </font>
    <font>
      <b/>
      <sz val="11"/>
      <name val="Arial"/>
      <family val="2"/>
    </font>
    <font>
      <u val="single"/>
      <sz val="10"/>
      <name val="Arial"/>
      <family val="2"/>
    </font>
    <font>
      <b/>
      <sz val="16"/>
      <name val="Arial"/>
      <family val="2"/>
    </font>
    <font>
      <strike/>
      <sz val="9"/>
      <color indexed="10"/>
      <name val="Arial"/>
      <family val="2"/>
    </font>
    <font>
      <b/>
      <sz val="9"/>
      <color indexed="8"/>
      <name val="Arial"/>
      <family val="2"/>
    </font>
    <font>
      <b/>
      <sz val="14"/>
      <name val="Arial"/>
      <family val="2"/>
    </font>
    <font>
      <u val="single"/>
      <sz val="12"/>
      <name val="Arial"/>
      <family val="2"/>
    </font>
    <font>
      <sz val="8"/>
      <color indexed="55"/>
      <name val="Arial"/>
      <family val="2"/>
    </font>
    <font>
      <sz val="10"/>
      <color indexed="55"/>
      <name val="Arial"/>
      <family val="2"/>
    </font>
    <font>
      <sz val="9"/>
      <color indexed="8"/>
      <name val="Arial"/>
      <family val="2"/>
    </font>
    <font>
      <b/>
      <sz val="10"/>
      <color indexed="8"/>
      <name val="Arial"/>
      <family val="2"/>
    </font>
    <font>
      <b/>
      <sz val="9"/>
      <color indexed="9"/>
      <name val="Arial"/>
      <family val="2"/>
    </font>
    <font>
      <b/>
      <sz val="11"/>
      <color indexed="8"/>
      <name val="Calibri"/>
      <family val="2"/>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51"/>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50"/>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52"/>
        <bgColor indexed="64"/>
      </patternFill>
    </fill>
    <fill>
      <patternFill patternType="solid">
        <fgColor indexed="11"/>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medium"/>
      <right style="medium"/>
      <top style="thin"/>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medium"/>
      <top style="thin"/>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medium"/>
      <right>
        <color indexed="63"/>
      </right>
      <top style="medium"/>
      <bottom style="medium"/>
    </border>
    <border>
      <left style="medium"/>
      <right>
        <color indexed="63"/>
      </right>
      <top>
        <color indexed="63"/>
      </top>
      <bottom style="medium"/>
    </border>
    <border>
      <left style="medium"/>
      <right style="medium"/>
      <top style="medium"/>
      <bottom style="thin"/>
    </border>
    <border>
      <left>
        <color indexed="63"/>
      </left>
      <right style="thin"/>
      <top>
        <color indexed="63"/>
      </top>
      <bottom style="thin"/>
    </border>
    <border>
      <left style="medium"/>
      <right style="medium"/>
      <top>
        <color indexed="63"/>
      </top>
      <bottom style="medium"/>
    </border>
    <border>
      <left style="thin"/>
      <right style="medium"/>
      <top>
        <color indexed="63"/>
      </top>
      <bottom style="medium"/>
    </border>
    <border>
      <left style="medium"/>
      <right style="medium"/>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medium"/>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style="thin"/>
      <top style="medium"/>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color indexed="63"/>
      </right>
      <top style="medium"/>
      <bottom style="medium"/>
    </border>
    <border>
      <left>
        <color indexed="63"/>
      </left>
      <right style="thin"/>
      <top style="medium"/>
      <bottom>
        <color indexed="63"/>
      </botto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19">
    <xf numFmtId="0" fontId="0" fillId="0" borderId="0" xfId="0" applyAlignment="1">
      <alignment/>
    </xf>
    <xf numFmtId="0" fontId="3" fillId="0" borderId="10" xfId="0" applyNumberFormat="1" applyFont="1" applyFill="1" applyBorder="1" applyAlignment="1" applyProtection="1" quotePrefix="1">
      <alignment horizontal="center" vertical="center"/>
      <protection/>
    </xf>
    <xf numFmtId="0" fontId="3" fillId="33" borderId="10" xfId="0" applyNumberFormat="1" applyFont="1" applyFill="1" applyBorder="1" applyAlignment="1" applyProtection="1" quotePrefix="1">
      <alignment horizontal="center" vertical="center"/>
      <protection/>
    </xf>
    <xf numFmtId="0" fontId="3" fillId="0" borderId="11" xfId="0" applyNumberFormat="1" applyFont="1" applyFill="1" applyBorder="1" applyAlignment="1" applyProtection="1" quotePrefix="1">
      <alignment horizontal="center" vertical="center"/>
      <protection/>
    </xf>
    <xf numFmtId="0" fontId="3" fillId="33" borderId="11" xfId="0" applyNumberFormat="1" applyFont="1" applyFill="1" applyBorder="1" applyAlignment="1" applyProtection="1">
      <alignment horizontal="center" vertical="center"/>
      <protection/>
    </xf>
    <xf numFmtId="0" fontId="7" fillId="33" borderId="10" xfId="0" applyFont="1" applyFill="1" applyBorder="1" applyAlignment="1" applyProtection="1">
      <alignment/>
      <protection/>
    </xf>
    <xf numFmtId="0" fontId="3" fillId="0" borderId="12" xfId="0" applyNumberFormat="1" applyFont="1" applyFill="1" applyBorder="1" applyAlignment="1" applyProtection="1" quotePrefix="1">
      <alignment horizontal="center" vertical="center"/>
      <protection/>
    </xf>
    <xf numFmtId="0" fontId="3" fillId="0" borderId="13" xfId="0" applyNumberFormat="1" applyFont="1" applyFill="1" applyBorder="1" applyAlignment="1" applyProtection="1" quotePrefix="1">
      <alignment horizontal="center" vertical="center"/>
      <protection/>
    </xf>
    <xf numFmtId="0" fontId="3" fillId="0" borderId="14" xfId="0" applyNumberFormat="1" applyFont="1" applyFill="1" applyBorder="1" applyAlignment="1" applyProtection="1" quotePrefix="1">
      <alignment horizontal="center" vertical="center"/>
      <protection/>
    </xf>
    <xf numFmtId="0" fontId="3" fillId="33" borderId="15" xfId="0" applyNumberFormat="1" applyFont="1" applyFill="1" applyBorder="1" applyAlignment="1" applyProtection="1" quotePrefix="1">
      <alignment horizontal="center" vertical="center"/>
      <protection/>
    </xf>
    <xf numFmtId="0" fontId="3" fillId="33" borderId="16" xfId="0" applyNumberFormat="1" applyFont="1" applyFill="1" applyBorder="1" applyAlignment="1" applyProtection="1" quotePrefix="1">
      <alignment horizontal="center" vertical="center"/>
      <protection/>
    </xf>
    <xf numFmtId="0" fontId="3" fillId="0" borderId="17" xfId="0" applyNumberFormat="1" applyFont="1" applyFill="1" applyBorder="1" applyAlignment="1" applyProtection="1" quotePrefix="1">
      <alignment horizontal="center" vertical="center"/>
      <protection/>
    </xf>
    <xf numFmtId="0" fontId="7" fillId="33" borderId="18" xfId="0" applyFont="1" applyFill="1" applyBorder="1" applyAlignment="1" applyProtection="1">
      <alignment horizontal="center" wrapText="1"/>
      <protection/>
    </xf>
    <xf numFmtId="0" fontId="8" fillId="33" borderId="18" xfId="0" applyFont="1" applyFill="1" applyBorder="1" applyAlignment="1" applyProtection="1">
      <alignment horizontal="center" wrapText="1" shrinkToFit="1"/>
      <protection/>
    </xf>
    <xf numFmtId="1" fontId="8" fillId="0" borderId="19" xfId="0" applyNumberFormat="1" applyFont="1" applyFill="1" applyBorder="1" applyAlignment="1" applyProtection="1">
      <alignment horizontal="center" wrapText="1"/>
      <protection/>
    </xf>
    <xf numFmtId="3" fontId="8" fillId="0" borderId="20" xfId="0" applyNumberFormat="1" applyFont="1" applyFill="1" applyBorder="1" applyAlignment="1" applyProtection="1">
      <alignment horizontal="center" wrapText="1"/>
      <protection/>
    </xf>
    <xf numFmtId="1" fontId="8" fillId="0" borderId="20" xfId="0" applyNumberFormat="1" applyFont="1" applyFill="1" applyBorder="1" applyAlignment="1" applyProtection="1">
      <alignment horizontal="center" wrapText="1"/>
      <protection/>
    </xf>
    <xf numFmtId="0" fontId="7" fillId="33" borderId="0" xfId="0" applyFont="1" applyFill="1" applyBorder="1" applyAlignment="1" applyProtection="1">
      <alignment horizontal="center" wrapText="1"/>
      <protection/>
    </xf>
    <xf numFmtId="0" fontId="7" fillId="33" borderId="21" xfId="0" applyNumberFormat="1" applyFont="1" applyFill="1" applyBorder="1" applyAlignment="1" applyProtection="1" quotePrefix="1">
      <alignment horizontal="center"/>
      <protection/>
    </xf>
    <xf numFmtId="0" fontId="7" fillId="33" borderId="11" xfId="0" applyFont="1" applyFill="1" applyBorder="1" applyAlignment="1" applyProtection="1">
      <alignment/>
      <protection/>
    </xf>
    <xf numFmtId="1" fontId="7" fillId="33" borderId="22" xfId="42" applyNumberFormat="1" applyFont="1" applyFill="1" applyBorder="1" applyAlignment="1" applyProtection="1">
      <alignment horizontal="center"/>
      <protection/>
    </xf>
    <xf numFmtId="191" fontId="8" fillId="34" borderId="22" xfId="42" applyNumberFormat="1" applyFont="1" applyFill="1" applyBorder="1" applyAlignment="1" applyProtection="1">
      <alignment/>
      <protection locked="0"/>
    </xf>
    <xf numFmtId="9" fontId="7" fillId="33" borderId="22" xfId="42" applyNumberFormat="1" applyFont="1" applyFill="1" applyBorder="1" applyAlignment="1" applyProtection="1">
      <alignment horizontal="center"/>
      <protection/>
    </xf>
    <xf numFmtId="191" fontId="8" fillId="33" borderId="22" xfId="42" applyNumberFormat="1" applyFont="1" applyFill="1" applyBorder="1" applyAlignment="1" applyProtection="1">
      <alignment/>
      <protection/>
    </xf>
    <xf numFmtId="9" fontId="7" fillId="34" borderId="22" xfId="42" applyNumberFormat="1" applyFont="1" applyFill="1" applyBorder="1" applyAlignment="1" applyProtection="1">
      <alignment horizontal="center"/>
      <protection locked="0"/>
    </xf>
    <xf numFmtId="0" fontId="7" fillId="33" borderId="0" xfId="0" applyFont="1" applyFill="1" applyBorder="1" applyAlignment="1" applyProtection="1">
      <alignment/>
      <protection/>
    </xf>
    <xf numFmtId="0" fontId="7" fillId="33" borderId="23" xfId="0" applyNumberFormat="1" applyFont="1" applyFill="1" applyBorder="1" applyAlignment="1" applyProtection="1" quotePrefix="1">
      <alignment horizontal="center"/>
      <protection/>
    </xf>
    <xf numFmtId="191" fontId="8" fillId="34" borderId="12" xfId="42" applyNumberFormat="1" applyFont="1" applyFill="1" applyBorder="1" applyAlignment="1" applyProtection="1">
      <alignment/>
      <protection locked="0"/>
    </xf>
    <xf numFmtId="9" fontId="7" fillId="33" borderId="12" xfId="42" applyNumberFormat="1" applyFont="1" applyFill="1" applyBorder="1" applyAlignment="1" applyProtection="1">
      <alignment horizontal="center"/>
      <protection/>
    </xf>
    <xf numFmtId="0" fontId="7" fillId="0" borderId="24" xfId="0" applyFont="1" applyFill="1" applyBorder="1" applyAlignment="1" applyProtection="1">
      <alignment horizontal="left"/>
      <protection/>
    </xf>
    <xf numFmtId="0" fontId="13" fillId="0" borderId="25" xfId="0" applyFont="1" applyBorder="1" applyAlignment="1" applyProtection="1">
      <alignment textRotation="90"/>
      <protection/>
    </xf>
    <xf numFmtId="0" fontId="13" fillId="33" borderId="26" xfId="0" applyFont="1" applyFill="1" applyBorder="1" applyAlignment="1" applyProtection="1">
      <alignment textRotation="90"/>
      <protection/>
    </xf>
    <xf numFmtId="1" fontId="7" fillId="35" borderId="23" xfId="42" applyNumberFormat="1" applyFont="1" applyFill="1" applyBorder="1" applyAlignment="1" applyProtection="1">
      <alignment horizontal="center"/>
      <protection/>
    </xf>
    <xf numFmtId="191" fontId="8" fillId="0" borderId="27" xfId="42" applyNumberFormat="1" applyFont="1" applyFill="1" applyBorder="1" applyAlignment="1" applyProtection="1">
      <alignment/>
      <protection/>
    </xf>
    <xf numFmtId="0" fontId="8" fillId="33" borderId="28" xfId="0" applyFont="1" applyFill="1" applyBorder="1" applyAlignment="1" applyProtection="1">
      <alignment textRotation="90"/>
      <protection/>
    </xf>
    <xf numFmtId="0" fontId="7" fillId="33" borderId="18" xfId="0" applyNumberFormat="1" applyFont="1" applyFill="1" applyBorder="1" applyAlignment="1" applyProtection="1" quotePrefix="1">
      <alignment horizontal="center"/>
      <protection/>
    </xf>
    <xf numFmtId="0" fontId="8" fillId="33" borderId="18" xfId="0" applyFont="1" applyFill="1" applyBorder="1" applyAlignment="1" applyProtection="1">
      <alignment horizontal="center" shrinkToFit="1"/>
      <protection/>
    </xf>
    <xf numFmtId="1" fontId="8" fillId="33" borderId="20" xfId="42" applyNumberFormat="1" applyFont="1" applyFill="1" applyBorder="1" applyAlignment="1" applyProtection="1">
      <alignment horizontal="center"/>
      <protection/>
    </xf>
    <xf numFmtId="191" fontId="8" fillId="33" borderId="20" xfId="42" applyNumberFormat="1" applyFont="1" applyFill="1" applyBorder="1" applyAlignment="1" applyProtection="1">
      <alignment horizontal="center"/>
      <protection/>
    </xf>
    <xf numFmtId="1" fontId="7" fillId="35" borderId="20" xfId="42" applyNumberFormat="1" applyFont="1" applyFill="1" applyBorder="1" applyAlignment="1" applyProtection="1">
      <alignment horizontal="center"/>
      <protection/>
    </xf>
    <xf numFmtId="191" fontId="29" fillId="35" borderId="20" xfId="42" applyNumberFormat="1" applyFont="1" applyFill="1" applyBorder="1" applyAlignment="1" applyProtection="1">
      <alignment horizontal="center"/>
      <protection/>
    </xf>
    <xf numFmtId="1" fontId="8" fillId="35" borderId="20" xfId="0" applyNumberFormat="1" applyFont="1" applyFill="1" applyBorder="1" applyAlignment="1" applyProtection="1">
      <alignment horizontal="center" wrapText="1"/>
      <protection/>
    </xf>
    <xf numFmtId="3" fontId="8" fillId="0" borderId="20" xfId="0" applyNumberFormat="1" applyFont="1" applyFill="1" applyBorder="1" applyAlignment="1" applyProtection="1">
      <alignment horizontal="center"/>
      <protection/>
    </xf>
    <xf numFmtId="191" fontId="8" fillId="35" borderId="20" xfId="42" applyNumberFormat="1" applyFont="1" applyFill="1" applyBorder="1" applyAlignment="1" applyProtection="1">
      <alignment horizontal="center"/>
      <protection/>
    </xf>
    <xf numFmtId="0" fontId="7" fillId="33" borderId="0" xfId="0" applyFont="1" applyFill="1" applyBorder="1" applyAlignment="1" applyProtection="1">
      <alignment horizontal="center"/>
      <protection/>
    </xf>
    <xf numFmtId="1" fontId="7" fillId="35" borderId="22" xfId="42" applyNumberFormat="1" applyFont="1" applyFill="1" applyBorder="1" applyAlignment="1" applyProtection="1">
      <alignment horizontal="center"/>
      <protection/>
    </xf>
    <xf numFmtId="191" fontId="8" fillId="35" borderId="22" xfId="42" applyNumberFormat="1" applyFont="1" applyFill="1" applyBorder="1" applyAlignment="1" applyProtection="1">
      <alignment/>
      <protection/>
    </xf>
    <xf numFmtId="1" fontId="7" fillId="35" borderId="12" xfId="42" applyNumberFormat="1" applyFont="1" applyFill="1" applyBorder="1" applyAlignment="1" applyProtection="1">
      <alignment horizontal="center"/>
      <protection/>
    </xf>
    <xf numFmtId="9" fontId="7" fillId="34" borderId="12" xfId="42" applyNumberFormat="1" applyFont="1" applyFill="1" applyBorder="1" applyAlignment="1" applyProtection="1">
      <alignment horizontal="center"/>
      <protection locked="0"/>
    </xf>
    <xf numFmtId="191" fontId="8" fillId="33" borderId="12" xfId="42" applyNumberFormat="1" applyFont="1" applyFill="1" applyBorder="1" applyAlignment="1" applyProtection="1">
      <alignment/>
      <protection/>
    </xf>
    <xf numFmtId="1" fontId="7" fillId="33" borderId="12" xfId="42" applyNumberFormat="1" applyFont="1" applyFill="1" applyBorder="1" applyAlignment="1" applyProtection="1">
      <alignment horizontal="center"/>
      <protection/>
    </xf>
    <xf numFmtId="191" fontId="8" fillId="35" borderId="12" xfId="42" applyNumberFormat="1" applyFont="1" applyFill="1" applyBorder="1" applyAlignment="1" applyProtection="1">
      <alignment/>
      <protection/>
    </xf>
    <xf numFmtId="0" fontId="7" fillId="33" borderId="13" xfId="0" applyFont="1" applyFill="1" applyBorder="1" applyAlignment="1" applyProtection="1">
      <alignment/>
      <protection/>
    </xf>
    <xf numFmtId="191" fontId="8" fillId="33" borderId="27" xfId="42" applyNumberFormat="1" applyFont="1" applyFill="1" applyBorder="1" applyAlignment="1" applyProtection="1">
      <alignment/>
      <protection/>
    </xf>
    <xf numFmtId="1" fontId="7" fillId="35" borderId="27" xfId="42" applyNumberFormat="1" applyFont="1" applyFill="1" applyBorder="1" applyAlignment="1" applyProtection="1">
      <alignment horizontal="center"/>
      <protection/>
    </xf>
    <xf numFmtId="191" fontId="8" fillId="35" borderId="27" xfId="42" applyNumberFormat="1" applyFont="1" applyFill="1" applyBorder="1" applyAlignment="1" applyProtection="1">
      <alignment/>
      <protection/>
    </xf>
    <xf numFmtId="191" fontId="8" fillId="33" borderId="20" xfId="42" applyNumberFormat="1" applyFont="1" applyFill="1" applyBorder="1" applyAlignment="1" applyProtection="1">
      <alignment horizontal="center" wrapText="1"/>
      <protection/>
    </xf>
    <xf numFmtId="191" fontId="8" fillId="35" borderId="20" xfId="42" applyNumberFormat="1" applyFont="1" applyFill="1" applyBorder="1" applyAlignment="1" applyProtection="1">
      <alignment horizontal="center" wrapText="1"/>
      <protection/>
    </xf>
    <xf numFmtId="0" fontId="8" fillId="33" borderId="29" xfId="0" applyFont="1" applyFill="1" applyBorder="1" applyAlignment="1" applyProtection="1">
      <alignment horizontal="center" textRotation="90"/>
      <protection/>
    </xf>
    <xf numFmtId="0" fontId="7" fillId="33" borderId="30" xfId="0" applyFont="1" applyFill="1" applyBorder="1" applyAlignment="1" applyProtection="1">
      <alignment vertical="center" wrapText="1"/>
      <protection/>
    </xf>
    <xf numFmtId="191" fontId="8" fillId="34" borderId="27" xfId="42" applyNumberFormat="1" applyFont="1" applyFill="1" applyBorder="1" applyAlignment="1" applyProtection="1">
      <alignment/>
      <protection locked="0"/>
    </xf>
    <xf numFmtId="1" fontId="7" fillId="33" borderId="27" xfId="42" applyNumberFormat="1" applyFont="1" applyFill="1" applyBorder="1" applyAlignment="1" applyProtection="1">
      <alignment horizontal="center"/>
      <protection/>
    </xf>
    <xf numFmtId="0" fontId="7" fillId="33" borderId="12" xfId="0" applyFont="1" applyFill="1" applyBorder="1" applyAlignment="1" applyProtection="1">
      <alignment vertical="center" wrapText="1"/>
      <protection/>
    </xf>
    <xf numFmtId="0" fontId="18" fillId="33" borderId="23" xfId="0" applyFont="1" applyFill="1" applyBorder="1" applyAlignment="1" applyProtection="1">
      <alignment vertical="center" textRotation="90"/>
      <protection/>
    </xf>
    <xf numFmtId="0" fontId="13" fillId="0" borderId="31" xfId="0" applyFont="1" applyBorder="1" applyAlignment="1" applyProtection="1">
      <alignment textRotation="90"/>
      <protection/>
    </xf>
    <xf numFmtId="1" fontId="8" fillId="35" borderId="27" xfId="42" applyNumberFormat="1" applyFont="1" applyFill="1" applyBorder="1" applyAlignment="1" applyProtection="1">
      <alignment horizontal="center"/>
      <protection/>
    </xf>
    <xf numFmtId="0" fontId="18" fillId="33" borderId="23" xfId="0" applyFont="1" applyFill="1" applyBorder="1" applyAlignment="1" applyProtection="1">
      <alignment textRotation="90"/>
      <protection/>
    </xf>
    <xf numFmtId="0" fontId="7" fillId="33" borderId="23" xfId="0" applyFont="1" applyFill="1" applyBorder="1" applyAlignment="1" applyProtection="1">
      <alignment vertical="center" wrapText="1"/>
      <protection/>
    </xf>
    <xf numFmtId="0" fontId="18" fillId="33" borderId="32" xfId="0" applyFont="1" applyFill="1" applyBorder="1" applyAlignment="1" applyProtection="1">
      <alignment textRotation="90"/>
      <protection/>
    </xf>
    <xf numFmtId="0" fontId="13" fillId="33" borderId="33" xfId="0" applyFont="1" applyFill="1" applyBorder="1" applyAlignment="1" applyProtection="1">
      <alignment textRotation="90"/>
      <protection/>
    </xf>
    <xf numFmtId="0" fontId="7" fillId="33" borderId="32" xfId="0" applyNumberFormat="1" applyFont="1" applyFill="1" applyBorder="1" applyAlignment="1" applyProtection="1" quotePrefix="1">
      <alignment horizontal="center"/>
      <protection/>
    </xf>
    <xf numFmtId="191" fontId="8" fillId="33" borderId="34" xfId="42" applyNumberFormat="1" applyFont="1" applyFill="1" applyBorder="1" applyAlignment="1" applyProtection="1">
      <alignment/>
      <protection/>
    </xf>
    <xf numFmtId="1" fontId="8" fillId="35" borderId="34" xfId="42" applyNumberFormat="1" applyFont="1" applyFill="1" applyBorder="1" applyAlignment="1" applyProtection="1">
      <alignment horizontal="center"/>
      <protection/>
    </xf>
    <xf numFmtId="0" fontId="7" fillId="33" borderId="35" xfId="0" applyFont="1" applyFill="1" applyBorder="1" applyAlignment="1" applyProtection="1">
      <alignment/>
      <protection/>
    </xf>
    <xf numFmtId="1" fontId="7" fillId="33" borderId="0" xfId="0" applyNumberFormat="1" applyFont="1" applyFill="1" applyBorder="1" applyAlignment="1" applyProtection="1">
      <alignment horizontal="center"/>
      <protection/>
    </xf>
    <xf numFmtId="191" fontId="8" fillId="34" borderId="34" xfId="42" applyNumberFormat="1" applyFont="1" applyFill="1" applyBorder="1" applyAlignment="1" applyProtection="1">
      <alignment/>
      <protection/>
    </xf>
    <xf numFmtId="0" fontId="2" fillId="0" borderId="36"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horizontal="justify" vertical="center" wrapText="1"/>
      <protection/>
    </xf>
    <xf numFmtId="0" fontId="3" fillId="0" borderId="15" xfId="0" applyNumberFormat="1" applyFont="1" applyFill="1" applyBorder="1" applyAlignment="1" applyProtection="1">
      <alignment horizontal="justify" vertical="center" wrapText="1"/>
      <protection/>
    </xf>
    <xf numFmtId="0" fontId="2" fillId="0" borderId="37" xfId="0" applyNumberFormat="1" applyFont="1" applyFill="1" applyBorder="1" applyAlignment="1" applyProtection="1">
      <alignment horizontal="center" vertical="center"/>
      <protection/>
    </xf>
    <xf numFmtId="0" fontId="2" fillId="0" borderId="38" xfId="0" applyNumberFormat="1" applyFont="1" applyFill="1" applyBorder="1" applyAlignment="1" applyProtection="1">
      <alignment horizontal="center" vertical="center"/>
      <protection/>
    </xf>
    <xf numFmtId="0" fontId="25" fillId="35" borderId="38" xfId="0" applyNumberFormat="1" applyFont="1" applyFill="1" applyBorder="1" applyAlignment="1" applyProtection="1">
      <alignment horizontal="center" vertical="center"/>
      <protection/>
    </xf>
    <xf numFmtId="0" fontId="2" fillId="0" borderId="39" xfId="0" applyNumberFormat="1" applyFont="1" applyFill="1" applyBorder="1" applyAlignment="1" applyProtection="1">
      <alignment horizontal="center" vertical="center"/>
      <protection/>
    </xf>
    <xf numFmtId="0" fontId="2" fillId="33" borderId="31" xfId="0" applyNumberFormat="1" applyFont="1" applyFill="1" applyBorder="1" applyAlignment="1" applyProtection="1">
      <alignment horizontal="center" vertical="center"/>
      <protection/>
    </xf>
    <xf numFmtId="0" fontId="2" fillId="33" borderId="39" xfId="0" applyNumberFormat="1" applyFont="1" applyFill="1" applyBorder="1" applyAlignment="1" applyProtection="1">
      <alignment horizontal="center" vertical="center"/>
      <protection/>
    </xf>
    <xf numFmtId="0" fontId="2" fillId="0" borderId="30"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quotePrefix="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4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35"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41" xfId="0" applyNumberFormat="1" applyFont="1" applyBorder="1" applyAlignment="1" applyProtection="1">
      <alignment vertical="center"/>
      <protection/>
    </xf>
    <xf numFmtId="0" fontId="0"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vertical="center"/>
      <protection/>
    </xf>
    <xf numFmtId="0" fontId="3" fillId="0" borderId="0" xfId="0" applyNumberFormat="1" applyFont="1" applyBorder="1" applyAlignment="1" applyProtection="1">
      <alignment horizontal="right" vertical="center"/>
      <protection/>
    </xf>
    <xf numFmtId="0" fontId="3" fillId="0" borderId="36" xfId="0" applyNumberFormat="1" applyFont="1" applyBorder="1" applyAlignment="1" applyProtection="1">
      <alignment vertical="center"/>
      <protection/>
    </xf>
    <xf numFmtId="0" fontId="3" fillId="0" borderId="0" xfId="0" applyNumberFormat="1" applyFont="1" applyAlignment="1" applyProtection="1">
      <alignment vertical="center"/>
      <protection/>
    </xf>
    <xf numFmtId="0" fontId="0" fillId="0" borderId="0" xfId="0" applyNumberFormat="1" applyAlignment="1" applyProtection="1">
      <alignment/>
      <protection/>
    </xf>
    <xf numFmtId="0" fontId="3" fillId="0" borderId="42" xfId="0" applyNumberFormat="1" applyFont="1" applyBorder="1" applyAlignment="1" applyProtection="1">
      <alignment horizontal="center" vertical="center"/>
      <protection/>
    </xf>
    <xf numFmtId="0" fontId="3" fillId="0" borderId="43" xfId="0" applyNumberFormat="1" applyFont="1" applyBorder="1" applyAlignment="1" applyProtection="1">
      <alignment horizontal="center" vertical="center"/>
      <protection/>
    </xf>
    <xf numFmtId="0" fontId="3" fillId="0" borderId="43" xfId="0" applyNumberFormat="1" applyFont="1" applyBorder="1" applyAlignment="1" applyProtection="1">
      <alignment vertical="center"/>
      <protection/>
    </xf>
    <xf numFmtId="0" fontId="3" fillId="0" borderId="41"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horizontal="right" vertical="center"/>
      <protection/>
    </xf>
    <xf numFmtId="0" fontId="30" fillId="0" borderId="0" xfId="0" applyNumberFormat="1" applyFont="1" applyAlignment="1" applyProtection="1">
      <alignment vertical="center"/>
      <protection/>
    </xf>
    <xf numFmtId="0" fontId="30" fillId="36" borderId="0" xfId="0" applyNumberFormat="1" applyFont="1" applyFill="1" applyAlignment="1" applyProtection="1">
      <alignment vertical="center"/>
      <protection/>
    </xf>
    <xf numFmtId="0" fontId="0" fillId="0" borderId="21" xfId="0" applyNumberFormat="1" applyFont="1" applyFill="1" applyBorder="1" applyAlignment="1" applyProtection="1">
      <alignment horizontal="center" vertical="center"/>
      <protection/>
    </xf>
    <xf numFmtId="0" fontId="0" fillId="0" borderId="21" xfId="0" applyNumberFormat="1" applyFont="1" applyBorder="1" applyAlignment="1" applyProtection="1">
      <alignment vertical="center"/>
      <protection/>
    </xf>
    <xf numFmtId="0" fontId="0" fillId="0" borderId="23" xfId="0" applyNumberFormat="1" applyFont="1" applyFill="1" applyBorder="1" applyAlignment="1" applyProtection="1">
      <alignment horizontal="center" vertical="center"/>
      <protection/>
    </xf>
    <xf numFmtId="0" fontId="2" fillId="0" borderId="12" xfId="0" applyNumberFormat="1" applyFont="1" applyBorder="1" applyAlignment="1" applyProtection="1">
      <alignment vertical="center"/>
      <protection/>
    </xf>
    <xf numFmtId="0" fontId="2" fillId="0" borderId="37" xfId="0" applyNumberFormat="1" applyFont="1" applyFill="1" applyBorder="1" applyAlignment="1" applyProtection="1">
      <alignment horizontal="center" vertical="center"/>
      <protection/>
    </xf>
    <xf numFmtId="0" fontId="14" fillId="0" borderId="44" xfId="0" applyNumberFormat="1" applyFont="1" applyFill="1" applyBorder="1" applyAlignment="1" applyProtection="1">
      <alignment/>
      <protection/>
    </xf>
    <xf numFmtId="0" fontId="2" fillId="0" borderId="44"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protection/>
    </xf>
    <xf numFmtId="0" fontId="3" fillId="0" borderId="24" xfId="0" applyNumberFormat="1" applyFont="1" applyBorder="1" applyAlignment="1" applyProtection="1">
      <alignment horizontal="center" vertical="center"/>
      <protection locked="0"/>
    </xf>
    <xf numFmtId="0" fontId="30" fillId="0" borderId="24" xfId="0" applyNumberFormat="1" applyFont="1" applyBorder="1" applyAlignment="1" applyProtection="1">
      <alignment horizontal="center" vertical="center"/>
      <protection/>
    </xf>
    <xf numFmtId="0" fontId="0" fillId="0" borderId="24" xfId="0" applyNumberFormat="1" applyBorder="1" applyAlignment="1" applyProtection="1">
      <alignment horizontal="center" vertical="center"/>
      <protection/>
    </xf>
    <xf numFmtId="0" fontId="0" fillId="0" borderId="45" xfId="42" applyNumberFormat="1" applyFont="1" applyBorder="1" applyAlignment="1" applyProtection="1">
      <alignment vertical="center"/>
      <protection/>
    </xf>
    <xf numFmtId="0" fontId="0" fillId="0" borderId="45" xfId="42" applyNumberFormat="1" applyFont="1" applyBorder="1" applyAlignment="1" applyProtection="1">
      <alignment horizontal="center" vertical="center" wrapText="1"/>
      <protection/>
    </xf>
    <xf numFmtId="0" fontId="0" fillId="0" borderId="46" xfId="42" applyNumberFormat="1" applyFont="1" applyBorder="1" applyAlignment="1" applyProtection="1">
      <alignment horizontal="center" vertical="center" wrapText="1"/>
      <protection/>
    </xf>
    <xf numFmtId="0" fontId="0" fillId="0" borderId="24" xfId="0" applyNumberFormat="1" applyBorder="1" applyAlignment="1" applyProtection="1">
      <alignment vertical="center"/>
      <protection/>
    </xf>
    <xf numFmtId="0" fontId="0" fillId="0" borderId="0" xfId="0" applyNumberFormat="1" applyAlignment="1" applyProtection="1">
      <alignment vertical="center"/>
      <protection/>
    </xf>
    <xf numFmtId="0" fontId="0" fillId="0" borderId="24" xfId="42" applyNumberFormat="1" applyFont="1" applyBorder="1" applyAlignment="1" applyProtection="1">
      <alignment vertical="center"/>
      <protection/>
    </xf>
    <xf numFmtId="0" fontId="0" fillId="0" borderId="47" xfId="42" applyNumberFormat="1" applyFont="1" applyBorder="1" applyAlignment="1" applyProtection="1">
      <alignment vertical="center"/>
      <protection/>
    </xf>
    <xf numFmtId="0" fontId="4" fillId="0" borderId="38" xfId="0" applyNumberFormat="1" applyFont="1" applyFill="1" applyBorder="1" applyAlignment="1" applyProtection="1">
      <alignment vertical="center"/>
      <protection/>
    </xf>
    <xf numFmtId="0" fontId="14" fillId="0" borderId="24" xfId="0" applyNumberFormat="1" applyFont="1" applyFill="1" applyBorder="1" applyAlignment="1" applyProtection="1">
      <alignment/>
      <protection/>
    </xf>
    <xf numFmtId="0" fontId="4" fillId="0" borderId="24" xfId="0" applyNumberFormat="1" applyFont="1" applyFill="1" applyBorder="1" applyAlignment="1" applyProtection="1">
      <alignment vertical="center"/>
      <protection/>
    </xf>
    <xf numFmtId="0" fontId="2" fillId="0" borderId="12" xfId="0" applyNumberFormat="1" applyFont="1" applyFill="1" applyBorder="1" applyAlignment="1" applyProtection="1">
      <alignment vertical="center"/>
      <protection/>
    </xf>
    <xf numFmtId="0" fontId="6" fillId="0" borderId="38"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2" fillId="35" borderId="47" xfId="0" applyNumberFormat="1" applyFont="1" applyFill="1" applyBorder="1" applyAlignment="1" applyProtection="1">
      <alignment horizontal="center" vertical="center"/>
      <protection/>
    </xf>
    <xf numFmtId="0" fontId="2" fillId="35" borderId="10" xfId="0" applyNumberFormat="1" applyFont="1" applyFill="1" applyBorder="1" applyAlignment="1" applyProtection="1">
      <alignment horizontal="center" vertical="center"/>
      <protection/>
    </xf>
    <xf numFmtId="0" fontId="2" fillId="35" borderId="38" xfId="0" applyNumberFormat="1" applyFont="1" applyFill="1" applyBorder="1" applyAlignment="1" applyProtection="1">
      <alignment horizontal="center" vertical="center"/>
      <protection/>
    </xf>
    <xf numFmtId="0" fontId="2" fillId="0" borderId="16" xfId="0" applyNumberFormat="1" applyFont="1" applyBorder="1" applyAlignment="1" applyProtection="1">
      <alignment vertical="center"/>
      <protection/>
    </xf>
    <xf numFmtId="0" fontId="2" fillId="0" borderId="48"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2" fillId="0" borderId="12" xfId="0" applyNumberFormat="1" applyFont="1" applyBorder="1" applyAlignment="1" applyProtection="1">
      <alignment vertical="center"/>
      <protection/>
    </xf>
    <xf numFmtId="0" fontId="0" fillId="0" borderId="12" xfId="0" applyNumberFormat="1" applyFont="1" applyBorder="1" applyAlignment="1" applyProtection="1">
      <alignment horizontal="left" vertical="center"/>
      <protection/>
    </xf>
    <xf numFmtId="0" fontId="0" fillId="33" borderId="32" xfId="0" applyNumberFormat="1" applyFont="1" applyFill="1" applyBorder="1" applyAlignment="1" applyProtection="1">
      <alignment horizontal="center" vertical="center"/>
      <protection/>
    </xf>
    <xf numFmtId="0" fontId="2" fillId="33" borderId="49" xfId="0" applyNumberFormat="1" applyFont="1" applyFill="1" applyBorder="1" applyAlignment="1" applyProtection="1">
      <alignment horizontal="center" vertical="center"/>
      <protection/>
    </xf>
    <xf numFmtId="0" fontId="2" fillId="33" borderId="50" xfId="0" applyNumberFormat="1" applyFont="1" applyFill="1" applyBorder="1" applyAlignment="1" applyProtection="1">
      <alignment horizontal="center" vertical="center"/>
      <protection/>
    </xf>
    <xf numFmtId="0" fontId="12" fillId="0" borderId="21" xfId="0" applyNumberFormat="1" applyFont="1" applyFill="1" applyBorder="1" applyAlignment="1" applyProtection="1">
      <alignment horizontal="center" vertical="center"/>
      <protection/>
    </xf>
    <xf numFmtId="0" fontId="22" fillId="0" borderId="20" xfId="0" applyNumberFormat="1" applyFont="1" applyFill="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12" fillId="0" borderId="23" xfId="0" applyNumberFormat="1" applyFont="1" applyFill="1" applyBorder="1" applyAlignment="1" applyProtection="1">
      <alignment horizontal="center" vertical="center"/>
      <protection/>
    </xf>
    <xf numFmtId="0" fontId="3" fillId="34" borderId="30" xfId="0" applyNumberFormat="1" applyFont="1" applyFill="1" applyBorder="1" applyAlignment="1" applyProtection="1">
      <alignment horizontal="center" vertical="center"/>
      <protection locked="0"/>
    </xf>
    <xf numFmtId="0" fontId="3" fillId="34" borderId="12" xfId="0" applyNumberFormat="1" applyFont="1" applyFill="1" applyBorder="1" applyAlignment="1" applyProtection="1">
      <alignment horizontal="center" vertical="center"/>
      <protection locked="0"/>
    </xf>
    <xf numFmtId="0" fontId="4" fillId="0" borderId="51" xfId="0" applyNumberFormat="1" applyFont="1" applyBorder="1" applyAlignment="1" applyProtection="1">
      <alignment vertical="center"/>
      <protection/>
    </xf>
    <xf numFmtId="0" fontId="4" fillId="0" borderId="10" xfId="0" applyNumberFormat="1" applyFont="1" applyBorder="1" applyAlignment="1" applyProtection="1">
      <alignment vertical="center"/>
      <protection/>
    </xf>
    <xf numFmtId="0" fontId="4" fillId="0" borderId="10" xfId="0" applyNumberFormat="1" applyFont="1" applyBorder="1" applyAlignment="1" applyProtection="1">
      <alignment horizontal="left" vertical="center"/>
      <protection/>
    </xf>
    <xf numFmtId="0" fontId="4" fillId="0" borderId="16" xfId="0" applyNumberFormat="1" applyFont="1" applyBorder="1" applyAlignment="1" applyProtection="1">
      <alignment horizontal="left" vertical="center"/>
      <protection/>
    </xf>
    <xf numFmtId="0" fontId="4" fillId="0" borderId="52" xfId="0" applyNumberFormat="1" applyFont="1" applyBorder="1" applyAlignment="1" applyProtection="1">
      <alignment horizontal="left" vertical="center"/>
      <protection/>
    </xf>
    <xf numFmtId="0" fontId="4" fillId="0" borderId="53" xfId="0" applyNumberFormat="1" applyFont="1" applyBorder="1" applyAlignment="1" applyProtection="1">
      <alignment horizontal="left" vertical="center"/>
      <protection/>
    </xf>
    <xf numFmtId="0" fontId="4" fillId="0" borderId="35" xfId="0" applyNumberFormat="1" applyFont="1" applyBorder="1" applyAlignment="1" applyProtection="1">
      <alignment horizontal="left" vertical="center"/>
      <protection/>
    </xf>
    <xf numFmtId="0" fontId="4" fillId="0" borderId="34" xfId="0" applyNumberFormat="1" applyFont="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0" fontId="4" fillId="0" borderId="2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4" fillId="0" borderId="32"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0" fillId="0" borderId="0" xfId="0" applyNumberFormat="1" applyFont="1" applyAlignment="1" applyProtection="1">
      <alignment horizontal="right" vertical="center"/>
      <protection/>
    </xf>
    <xf numFmtId="0" fontId="0" fillId="0" borderId="23"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36" xfId="0" applyNumberFormat="1" applyFont="1" applyFill="1" applyBorder="1" applyAlignment="1" applyProtection="1">
      <alignment horizontal="left" vertical="center"/>
      <protection/>
    </xf>
    <xf numFmtId="0" fontId="30" fillId="0" borderId="0" xfId="0" applyNumberFormat="1" applyFont="1" applyAlignment="1" applyProtection="1">
      <alignment horizontal="right" vertical="center"/>
      <protection/>
    </xf>
    <xf numFmtId="0" fontId="0" fillId="0" borderId="21" xfId="0" applyNumberFormat="1" applyFont="1" applyFill="1" applyBorder="1" applyAlignment="1" applyProtection="1">
      <alignment horizontal="center" vertical="center"/>
      <protection/>
    </xf>
    <xf numFmtId="0" fontId="0" fillId="0" borderId="32" xfId="0" applyNumberFormat="1" applyFont="1" applyFill="1" applyBorder="1" applyAlignment="1" applyProtection="1">
      <alignment horizontal="center" vertical="center"/>
      <protection/>
    </xf>
    <xf numFmtId="0" fontId="0" fillId="0" borderId="0" xfId="0" applyNumberFormat="1" applyBorder="1" applyAlignment="1" applyProtection="1">
      <alignment horizontal="center" vertical="center"/>
      <protection/>
    </xf>
    <xf numFmtId="0" fontId="0" fillId="0" borderId="0" xfId="42" applyNumberFormat="1" applyFont="1" applyBorder="1" applyAlignment="1" applyProtection="1">
      <alignment vertical="center"/>
      <protection/>
    </xf>
    <xf numFmtId="0" fontId="3" fillId="0" borderId="11" xfId="0" applyNumberFormat="1" applyFont="1" applyFill="1" applyBorder="1" applyAlignment="1" applyProtection="1">
      <alignment vertical="center"/>
      <protection/>
    </xf>
    <xf numFmtId="0" fontId="0" fillId="0" borderId="23" xfId="0" applyNumberFormat="1" applyFont="1" applyFill="1" applyBorder="1" applyAlignment="1" applyProtection="1">
      <alignment horizontal="center" vertical="center"/>
      <protection/>
    </xf>
    <xf numFmtId="0" fontId="0" fillId="0" borderId="40" xfId="0" applyNumberFormat="1" applyFont="1" applyFill="1" applyBorder="1" applyAlignment="1" applyProtection="1" quotePrefix="1">
      <alignment horizontal="center" vertical="center"/>
      <protection/>
    </xf>
    <xf numFmtId="0" fontId="2" fillId="37" borderId="13" xfId="42" applyNumberFormat="1" applyFont="1" applyFill="1" applyBorder="1" applyAlignment="1" applyProtection="1">
      <alignment vertical="center"/>
      <protection/>
    </xf>
    <xf numFmtId="0" fontId="3" fillId="37" borderId="13" xfId="42"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quotePrefix="1">
      <alignment vertical="center"/>
      <protection/>
    </xf>
    <xf numFmtId="0" fontId="0" fillId="0" borderId="36" xfId="0" applyNumberFormat="1" applyFont="1" applyFill="1" applyBorder="1" applyAlignment="1" applyProtection="1" quotePrefix="1">
      <alignment vertical="center"/>
      <protection/>
    </xf>
    <xf numFmtId="0" fontId="0" fillId="0" borderId="41" xfId="0" applyNumberFormat="1" applyFont="1" applyFill="1" applyBorder="1" applyAlignment="1" applyProtection="1">
      <alignment horizontal="center" vertical="center"/>
      <protection/>
    </xf>
    <xf numFmtId="0" fontId="4" fillId="0" borderId="41" xfId="0" applyNumberFormat="1" applyFont="1" applyFill="1" applyBorder="1" applyAlignment="1" applyProtection="1">
      <alignment horizontal="left" vertical="center"/>
      <protection/>
    </xf>
    <xf numFmtId="0" fontId="3" fillId="0" borderId="41" xfId="0" applyNumberFormat="1" applyFont="1" applyFill="1" applyBorder="1" applyAlignment="1" applyProtection="1">
      <alignment vertical="center"/>
      <protection/>
    </xf>
    <xf numFmtId="0" fontId="2" fillId="0" borderId="54" xfId="0" applyNumberFormat="1" applyFont="1" applyBorder="1" applyAlignment="1" applyProtection="1">
      <alignment vertical="center"/>
      <protection/>
    </xf>
    <xf numFmtId="0" fontId="2" fillId="0" borderId="0" xfId="0" applyNumberFormat="1" applyFont="1" applyBorder="1" applyAlignment="1" applyProtection="1">
      <alignment vertical="center"/>
      <protection/>
    </xf>
    <xf numFmtId="0" fontId="7" fillId="0" borderId="0" xfId="0" applyNumberFormat="1" applyFont="1" applyFill="1" applyBorder="1" applyAlignment="1" applyProtection="1">
      <alignment vertical="center"/>
      <protection/>
    </xf>
    <xf numFmtId="0" fontId="3" fillId="0" borderId="36" xfId="0" applyNumberFormat="1" applyFont="1" applyFill="1" applyBorder="1" applyAlignment="1" applyProtection="1">
      <alignment vertical="center"/>
      <protection/>
    </xf>
    <xf numFmtId="0" fontId="0" fillId="0" borderId="4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vertical="center"/>
      <protection/>
    </xf>
    <xf numFmtId="0" fontId="3" fillId="0" borderId="15"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quotePrefix="1">
      <alignment horizontal="center" vertical="center"/>
      <protection/>
    </xf>
    <xf numFmtId="0" fontId="0" fillId="0" borderId="55" xfId="0" applyNumberFormat="1" applyFont="1" applyFill="1" applyBorder="1" applyAlignment="1" applyProtection="1" quotePrefix="1">
      <alignment horizontal="center" vertical="center"/>
      <protection/>
    </xf>
    <xf numFmtId="0" fontId="0" fillId="0" borderId="0" xfId="0" applyNumberFormat="1" applyFont="1" applyAlignment="1" applyProtection="1">
      <alignment horizontal="center" vertical="center"/>
      <protection/>
    </xf>
    <xf numFmtId="0" fontId="3" fillId="0" borderId="0" xfId="0" applyNumberFormat="1" applyFont="1" applyAlignment="1" applyProtection="1">
      <alignment horizontal="right" vertical="center"/>
      <protection/>
    </xf>
    <xf numFmtId="0" fontId="3" fillId="0" borderId="42" xfId="0" applyNumberFormat="1" applyFont="1" applyBorder="1" applyAlignment="1" applyProtection="1">
      <alignment vertical="center"/>
      <protection/>
    </xf>
    <xf numFmtId="0" fontId="3" fillId="0" borderId="56" xfId="0" applyNumberFormat="1" applyFont="1" applyBorder="1" applyAlignment="1" applyProtection="1">
      <alignment vertical="center"/>
      <protection/>
    </xf>
    <xf numFmtId="0" fontId="3" fillId="0" borderId="29" xfId="0" applyNumberFormat="1" applyFont="1" applyBorder="1" applyAlignment="1" applyProtection="1">
      <alignment vertical="center"/>
      <protection/>
    </xf>
    <xf numFmtId="0" fontId="0" fillId="0" borderId="0" xfId="0" applyNumberFormat="1" applyBorder="1" applyAlignment="1" applyProtection="1">
      <alignment horizontal="right" vertical="center"/>
      <protection/>
    </xf>
    <xf numFmtId="0" fontId="0" fillId="0" borderId="57"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0" fillId="0" borderId="0" xfId="0" applyNumberFormat="1" applyFont="1" applyBorder="1" applyAlignment="1" applyProtection="1">
      <alignment vertical="center"/>
      <protection/>
    </xf>
    <xf numFmtId="0" fontId="1" fillId="0" borderId="47" xfId="0" applyNumberFormat="1" applyFont="1" applyBorder="1" applyAlignment="1" applyProtection="1">
      <alignment horizontal="center" vertical="center"/>
      <protection/>
    </xf>
    <xf numFmtId="0" fontId="0" fillId="0" borderId="0" xfId="0" applyNumberFormat="1" applyFont="1" applyBorder="1" applyAlignment="1" applyProtection="1">
      <alignment horizontal="left" vertical="center"/>
      <protection/>
    </xf>
    <xf numFmtId="0" fontId="3" fillId="0" borderId="25" xfId="0" applyNumberFormat="1" applyFont="1" applyBorder="1" applyAlignment="1" applyProtection="1">
      <alignment horizontal="center" vertical="center"/>
      <protection/>
    </xf>
    <xf numFmtId="0" fontId="0" fillId="0" borderId="57" xfId="0" applyNumberFormat="1" applyFont="1" applyBorder="1" applyAlignment="1" applyProtection="1">
      <alignment vertical="center"/>
      <protection/>
    </xf>
    <xf numFmtId="0" fontId="4" fillId="0" borderId="28" xfId="0" applyNumberFormat="1" applyFont="1" applyFill="1" applyBorder="1" applyAlignment="1" applyProtection="1">
      <alignment vertical="center"/>
      <protection/>
    </xf>
    <xf numFmtId="0" fontId="5" fillId="0" borderId="20" xfId="0" applyNumberFormat="1" applyFont="1" applyFill="1" applyBorder="1" applyAlignment="1" applyProtection="1">
      <alignment horizontal="center" vertical="center" wrapText="1"/>
      <protection/>
    </xf>
    <xf numFmtId="0" fontId="4" fillId="0" borderId="58" xfId="0" applyNumberFormat="1" applyFont="1" applyFill="1" applyBorder="1" applyAlignment="1" applyProtection="1">
      <alignment horizontal="center" vertical="center"/>
      <protection/>
    </xf>
    <xf numFmtId="0" fontId="0" fillId="0" borderId="41" xfId="0" applyNumberFormat="1" applyFont="1" applyFill="1" applyBorder="1" applyAlignment="1" applyProtection="1">
      <alignment horizontal="center" vertical="center"/>
      <protection/>
    </xf>
    <xf numFmtId="0" fontId="0" fillId="0" borderId="43" xfId="0" applyNumberFormat="1" applyFont="1" applyFill="1" applyBorder="1" applyAlignment="1" applyProtection="1">
      <alignment horizontal="left" vertical="center"/>
      <protection/>
    </xf>
    <xf numFmtId="0" fontId="0" fillId="0" borderId="30" xfId="0" applyNumberFormat="1" applyFont="1" applyFill="1" applyBorder="1" applyAlignment="1" applyProtection="1" quotePrefix="1">
      <alignment horizontal="center" vertical="center"/>
      <protection/>
    </xf>
    <xf numFmtId="0" fontId="2" fillId="0" borderId="59"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quotePrefix="1">
      <alignment horizontal="center" vertical="center"/>
      <protection/>
    </xf>
    <xf numFmtId="0" fontId="2" fillId="0" borderId="51"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0" fontId="0" fillId="34" borderId="12" xfId="0" applyNumberFormat="1" applyFont="1" applyFill="1" applyBorder="1" applyAlignment="1" applyProtection="1" quotePrefix="1">
      <alignment horizontal="center" vertical="center"/>
      <protection locked="0"/>
    </xf>
    <xf numFmtId="0" fontId="0" fillId="0" borderId="41"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36" xfId="0" applyNumberFormat="1" applyFont="1" applyFill="1" applyBorder="1" applyAlignment="1" applyProtection="1">
      <alignment vertical="center"/>
      <protection/>
    </xf>
    <xf numFmtId="0" fontId="0" fillId="0" borderId="51"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0" fontId="0" fillId="0" borderId="61"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62" xfId="0" applyNumberFormat="1" applyFont="1" applyFill="1" applyBorder="1" applyAlignment="1" applyProtection="1">
      <alignment vertical="center"/>
      <protection/>
    </xf>
    <xf numFmtId="0" fontId="0" fillId="34" borderId="12" xfId="0" applyNumberFormat="1" applyFont="1" applyFill="1" applyBorder="1" applyAlignment="1" applyProtection="1">
      <alignment horizontal="center" vertical="center"/>
      <protection locked="0"/>
    </xf>
    <xf numFmtId="0" fontId="0" fillId="0" borderId="61" xfId="0" applyNumberFormat="1" applyFont="1" applyFill="1" applyBorder="1" applyAlignment="1" applyProtection="1">
      <alignment vertical="center"/>
      <protection/>
    </xf>
    <xf numFmtId="0" fontId="0" fillId="0" borderId="51" xfId="0" applyNumberFormat="1" applyFont="1" applyFill="1" applyBorder="1" applyAlignment="1" applyProtection="1">
      <alignment vertical="center"/>
      <protection/>
    </xf>
    <xf numFmtId="0" fontId="2" fillId="33" borderId="51" xfId="0" applyNumberFormat="1" applyFont="1" applyFill="1" applyBorder="1" applyAlignment="1" applyProtection="1">
      <alignment horizontal="center" vertical="center"/>
      <protection/>
    </xf>
    <xf numFmtId="0" fontId="0" fillId="0" borderId="41"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0" borderId="36" xfId="0" applyNumberFormat="1" applyFont="1" applyFill="1" applyBorder="1" applyAlignment="1" applyProtection="1">
      <alignment vertical="center" wrapText="1"/>
      <protection/>
    </xf>
    <xf numFmtId="0" fontId="0" fillId="35" borderId="12" xfId="0" applyNumberFormat="1" applyFont="1" applyFill="1" applyBorder="1" applyAlignment="1" applyProtection="1" quotePrefix="1">
      <alignment horizontal="center" vertical="center"/>
      <protection/>
    </xf>
    <xf numFmtId="0" fontId="0" fillId="38" borderId="12" xfId="0" applyNumberFormat="1" applyFont="1" applyFill="1" applyBorder="1" applyAlignment="1" applyProtection="1" quotePrefix="1">
      <alignment horizontal="center" vertical="center"/>
      <protection/>
    </xf>
    <xf numFmtId="0" fontId="2" fillId="0" borderId="51" xfId="0" applyNumberFormat="1" applyFont="1" applyFill="1" applyBorder="1" applyAlignment="1" applyProtection="1" quotePrefix="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52" xfId="0" applyNumberFormat="1" applyFont="1" applyBorder="1" applyAlignment="1" applyProtection="1">
      <alignment vertical="center"/>
      <protection/>
    </xf>
    <xf numFmtId="0" fontId="0" fillId="0" borderId="53" xfId="0" applyNumberFormat="1" applyFont="1" applyFill="1" applyBorder="1" applyAlignment="1" applyProtection="1">
      <alignment vertical="center"/>
      <protection/>
    </xf>
    <xf numFmtId="0" fontId="0" fillId="0" borderId="35" xfId="0" applyNumberFormat="1" applyFont="1" applyFill="1" applyBorder="1" applyAlignment="1" applyProtection="1">
      <alignment vertical="center"/>
      <protection/>
    </xf>
    <xf numFmtId="0" fontId="0" fillId="0" borderId="34" xfId="0" applyNumberFormat="1" applyFont="1" applyFill="1" applyBorder="1" applyAlignment="1" applyProtection="1" quotePrefix="1">
      <alignment horizontal="center" vertical="center"/>
      <protection/>
    </xf>
    <xf numFmtId="0" fontId="2" fillId="0" borderId="52" xfId="0" applyNumberFormat="1" applyFont="1" applyFill="1" applyBorder="1" applyAlignment="1" applyProtection="1">
      <alignment horizontal="center" vertical="center"/>
      <protection/>
    </xf>
    <xf numFmtId="0" fontId="0" fillId="33" borderId="60" xfId="0" applyNumberFormat="1" applyFont="1" applyFill="1" applyBorder="1" applyAlignment="1" applyProtection="1">
      <alignment vertical="center"/>
      <protection/>
    </xf>
    <xf numFmtId="0" fontId="0" fillId="33" borderId="11" xfId="0" applyNumberFormat="1" applyFont="1" applyFill="1" applyBorder="1" applyAlignment="1" applyProtection="1">
      <alignment vertical="center"/>
      <protection/>
    </xf>
    <xf numFmtId="0" fontId="0" fillId="33" borderId="17" xfId="0" applyNumberFormat="1" applyFont="1" applyFill="1" applyBorder="1" applyAlignment="1" applyProtection="1">
      <alignment vertical="center"/>
      <protection/>
    </xf>
    <xf numFmtId="0" fontId="0" fillId="33" borderId="22" xfId="0" applyNumberFormat="1" applyFont="1" applyFill="1" applyBorder="1" applyAlignment="1" applyProtection="1" quotePrefix="1">
      <alignment horizontal="center" vertical="center"/>
      <protection/>
    </xf>
    <xf numFmtId="0" fontId="2" fillId="33" borderId="60" xfId="0" applyNumberFormat="1" applyFont="1" applyFill="1" applyBorder="1" applyAlignment="1" applyProtection="1">
      <alignment horizontal="center" vertical="center"/>
      <protection/>
    </xf>
    <xf numFmtId="0" fontId="0" fillId="33" borderId="52" xfId="0" applyNumberFormat="1" applyFont="1" applyFill="1" applyBorder="1" applyAlignment="1" applyProtection="1">
      <alignment vertical="center"/>
      <protection/>
    </xf>
    <xf numFmtId="0" fontId="0" fillId="33" borderId="53" xfId="0" applyNumberFormat="1" applyFont="1" applyFill="1" applyBorder="1" applyAlignment="1" applyProtection="1">
      <alignment vertical="center"/>
      <protection/>
    </xf>
    <xf numFmtId="0" fontId="0" fillId="33" borderId="35" xfId="0" applyNumberFormat="1" applyFont="1" applyFill="1" applyBorder="1" applyAlignment="1" applyProtection="1">
      <alignment vertical="center"/>
      <protection/>
    </xf>
    <xf numFmtId="0" fontId="0" fillId="34" borderId="34" xfId="0" applyNumberFormat="1" applyFont="1" applyFill="1" applyBorder="1" applyAlignment="1" applyProtection="1" quotePrefix="1">
      <alignment horizontal="center" vertical="center"/>
      <protection locked="0"/>
    </xf>
    <xf numFmtId="0" fontId="2" fillId="33" borderId="52" xfId="0" applyNumberFormat="1" applyFont="1" applyFill="1" applyBorder="1" applyAlignment="1" applyProtection="1">
      <alignment horizontal="center" vertical="center"/>
      <protection/>
    </xf>
    <xf numFmtId="0" fontId="7" fillId="0" borderId="51" xfId="0" applyNumberFormat="1" applyFont="1" applyFill="1" applyBorder="1" applyAlignment="1" applyProtection="1">
      <alignment vertical="center"/>
      <protection/>
    </xf>
    <xf numFmtId="0" fontId="0" fillId="0" borderId="22" xfId="0" applyNumberFormat="1" applyFont="1" applyFill="1" applyBorder="1" applyAlignment="1" applyProtection="1" quotePrefix="1">
      <alignment horizontal="center" vertical="center"/>
      <protection/>
    </xf>
    <xf numFmtId="0" fontId="0" fillId="0" borderId="29"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0" fillId="0" borderId="55" xfId="0" applyNumberFormat="1" applyFont="1" applyFill="1" applyBorder="1" applyAlignment="1" applyProtection="1">
      <alignment vertical="center"/>
      <protection/>
    </xf>
    <xf numFmtId="0" fontId="0" fillId="34" borderId="32" xfId="0" applyNumberFormat="1" applyFont="1" applyFill="1" applyBorder="1" applyAlignment="1" applyProtection="1">
      <alignment horizontal="center" vertical="center"/>
      <protection locked="0"/>
    </xf>
    <xf numFmtId="0" fontId="4" fillId="36" borderId="21" xfId="0" applyNumberFormat="1" applyFont="1" applyFill="1" applyBorder="1" applyAlignment="1" applyProtection="1">
      <alignment vertical="center" textRotation="90"/>
      <protection/>
    </xf>
    <xf numFmtId="0" fontId="0" fillId="0" borderId="43" xfId="0" applyNumberFormat="1" applyFont="1" applyFill="1" applyBorder="1" applyAlignment="1" applyProtection="1">
      <alignment horizontal="center" vertical="center"/>
      <protection/>
    </xf>
    <xf numFmtId="0" fontId="4" fillId="0" borderId="42" xfId="0" applyNumberFormat="1" applyFont="1" applyFill="1" applyBorder="1" applyAlignment="1" applyProtection="1">
      <alignment horizontal="left" vertical="center"/>
      <protection/>
    </xf>
    <xf numFmtId="0" fontId="0" fillId="0" borderId="43" xfId="0" applyNumberFormat="1" applyFont="1" applyFill="1" applyBorder="1" applyAlignment="1" applyProtection="1">
      <alignment horizontal="right" vertical="center"/>
      <protection/>
    </xf>
    <xf numFmtId="0" fontId="4" fillId="33" borderId="51" xfId="0" applyNumberFormat="1" applyFont="1" applyFill="1" applyBorder="1" applyAlignment="1" applyProtection="1">
      <alignment horizontal="center" vertical="center"/>
      <protection/>
    </xf>
    <xf numFmtId="0" fontId="0" fillId="0" borderId="43" xfId="0" applyNumberFormat="1" applyFont="1" applyFill="1" applyBorder="1" applyAlignment="1" applyProtection="1">
      <alignment vertical="center"/>
      <protection/>
    </xf>
    <xf numFmtId="0" fontId="0" fillId="0" borderId="56" xfId="0" applyNumberFormat="1" applyFont="1" applyFill="1" applyBorder="1" applyAlignment="1" applyProtection="1">
      <alignment vertical="center"/>
      <protection/>
    </xf>
    <xf numFmtId="0" fontId="3" fillId="0" borderId="43"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protection/>
    </xf>
    <xf numFmtId="0" fontId="3" fillId="0" borderId="55" xfId="0" applyNumberFormat="1" applyFont="1" applyBorder="1" applyAlignment="1" applyProtection="1">
      <alignment vertical="center"/>
      <protection/>
    </xf>
    <xf numFmtId="0" fontId="3" fillId="0" borderId="15" xfId="0" applyNumberFormat="1" applyFont="1" applyFill="1" applyBorder="1" applyAlignment="1" applyProtection="1">
      <alignment horizontal="right" vertical="center"/>
      <protection/>
    </xf>
    <xf numFmtId="0" fontId="3" fillId="0" borderId="55" xfId="0" applyNumberFormat="1" applyFont="1" applyFill="1" applyBorder="1" applyAlignment="1" applyProtection="1">
      <alignment horizontal="right" vertical="center"/>
      <protection/>
    </xf>
    <xf numFmtId="0" fontId="0" fillId="0" borderId="0" xfId="0" applyNumberFormat="1" applyFont="1" applyAlignment="1" applyProtection="1">
      <alignment horizontal="center" vertical="center"/>
      <protection/>
    </xf>
    <xf numFmtId="0" fontId="3" fillId="0" borderId="42" xfId="0" applyNumberFormat="1" applyFont="1" applyBorder="1" applyAlignment="1" applyProtection="1">
      <alignment/>
      <protection/>
    </xf>
    <xf numFmtId="0" fontId="3" fillId="0" borderId="43" xfId="0" applyNumberFormat="1" applyFont="1" applyBorder="1" applyAlignment="1" applyProtection="1">
      <alignment/>
      <protection/>
    </xf>
    <xf numFmtId="0" fontId="3" fillId="0" borderId="43" xfId="0" applyNumberFormat="1" applyFont="1" applyBorder="1" applyAlignment="1" applyProtection="1">
      <alignment/>
      <protection/>
    </xf>
    <xf numFmtId="0" fontId="1" fillId="0" borderId="43" xfId="0" applyNumberFormat="1" applyFont="1" applyFill="1" applyBorder="1" applyAlignment="1" applyProtection="1">
      <alignment vertical="top" wrapText="1"/>
      <protection/>
    </xf>
    <xf numFmtId="0" fontId="3" fillId="0" borderId="29" xfId="0" applyNumberFormat="1" applyFont="1" applyBorder="1" applyAlignment="1" applyProtection="1">
      <alignment/>
      <protection/>
    </xf>
    <xf numFmtId="0" fontId="3" fillId="0" borderId="15" xfId="0" applyNumberFormat="1" applyFont="1" applyBorder="1" applyAlignment="1" applyProtection="1">
      <alignment/>
      <protection/>
    </xf>
    <xf numFmtId="0" fontId="3" fillId="0" borderId="15" xfId="0" applyNumberFormat="1" applyFont="1" applyBorder="1" applyAlignment="1" applyProtection="1">
      <alignment/>
      <protection/>
    </xf>
    <xf numFmtId="0" fontId="1" fillId="0" borderId="15" xfId="0" applyNumberFormat="1" applyFont="1" applyFill="1" applyBorder="1" applyAlignment="1" applyProtection="1">
      <alignment vertical="top" wrapText="1"/>
      <protection/>
    </xf>
    <xf numFmtId="0" fontId="1" fillId="0" borderId="15" xfId="0" applyNumberFormat="1" applyFont="1" applyFill="1" applyBorder="1" applyAlignment="1" applyProtection="1">
      <alignment horizontal="center" vertical="top" wrapText="1"/>
      <protection/>
    </xf>
    <xf numFmtId="0" fontId="3" fillId="0" borderId="0" xfId="0" applyNumberFormat="1" applyFont="1" applyBorder="1" applyAlignment="1" applyProtection="1">
      <alignment/>
      <protection/>
    </xf>
    <xf numFmtId="0" fontId="3" fillId="34" borderId="41" xfId="0" applyNumberFormat="1" applyFont="1" applyFill="1" applyBorder="1" applyAlignment="1" applyProtection="1">
      <alignment/>
      <protection/>
    </xf>
    <xf numFmtId="0" fontId="3" fillId="34" borderId="36" xfId="0" applyNumberFormat="1" applyFont="1" applyFill="1" applyBorder="1" applyAlignment="1" applyProtection="1">
      <alignment/>
      <protection/>
    </xf>
    <xf numFmtId="0" fontId="3" fillId="0" borderId="41" xfId="0" applyNumberFormat="1" applyFont="1" applyBorder="1" applyAlignment="1" applyProtection="1">
      <alignment/>
      <protection/>
    </xf>
    <xf numFmtId="0" fontId="3" fillId="0" borderId="0" xfId="0" applyNumberFormat="1" applyFont="1" applyBorder="1" applyAlignment="1" applyProtection="1">
      <alignment/>
      <protection/>
    </xf>
    <xf numFmtId="0"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horizontal="center" vertical="top" wrapText="1"/>
      <protection/>
    </xf>
    <xf numFmtId="0" fontId="4" fillId="0" borderId="43" xfId="0" applyNumberFormat="1" applyFont="1" applyFill="1" applyBorder="1" applyAlignment="1" applyProtection="1">
      <alignment horizontal="center"/>
      <protection/>
    </xf>
    <xf numFmtId="0" fontId="4" fillId="0" borderId="56" xfId="0" applyNumberFormat="1" applyFont="1" applyFill="1" applyBorder="1" applyAlignment="1" applyProtection="1">
      <alignment horizontal="center"/>
      <protection/>
    </xf>
    <xf numFmtId="0" fontId="0" fillId="34" borderId="41" xfId="0" applyNumberFormat="1" applyFont="1" applyFill="1" applyBorder="1" applyAlignment="1" applyProtection="1">
      <alignment/>
      <protection/>
    </xf>
    <xf numFmtId="0" fontId="0" fillId="34" borderId="3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29" xfId="0" applyNumberFormat="1" applyFont="1" applyFill="1" applyBorder="1" applyAlignment="1" applyProtection="1">
      <alignment/>
      <protection/>
    </xf>
    <xf numFmtId="0" fontId="0" fillId="0" borderId="55" xfId="0" applyNumberFormat="1" applyFont="1" applyFill="1" applyBorder="1" applyAlignment="1" applyProtection="1">
      <alignment/>
      <protection/>
    </xf>
    <xf numFmtId="0" fontId="0" fillId="0" borderId="41" xfId="0" applyNumberFormat="1" applyFont="1" applyFill="1" applyBorder="1" applyAlignment="1" applyProtection="1">
      <alignment/>
      <protection/>
    </xf>
    <xf numFmtId="0" fontId="0" fillId="0" borderId="36"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38" xfId="0" applyNumberFormat="1" applyFont="1" applyFill="1" applyBorder="1" applyAlignment="1" applyProtection="1">
      <alignment/>
      <protection/>
    </xf>
    <xf numFmtId="0" fontId="2" fillId="0" borderId="47" xfId="0" applyNumberFormat="1" applyFont="1" applyFill="1" applyBorder="1" applyAlignment="1" applyProtection="1">
      <alignment/>
      <protection/>
    </xf>
    <xf numFmtId="0" fontId="0" fillId="0" borderId="10" xfId="0" applyNumberFormat="1" applyBorder="1" applyAlignment="1" applyProtection="1">
      <alignment/>
      <protection/>
    </xf>
    <xf numFmtId="0" fontId="0" fillId="0" borderId="10" xfId="0" applyNumberFormat="1" applyFont="1" applyFill="1" applyBorder="1" applyAlignment="1" applyProtection="1">
      <alignment horizontal="left"/>
      <protection/>
    </xf>
    <xf numFmtId="0" fontId="0" fillId="0" borderId="38" xfId="0" applyNumberFormat="1" applyFont="1" applyFill="1" applyBorder="1" applyAlignment="1" applyProtection="1">
      <alignment horizontal="left"/>
      <protection/>
    </xf>
    <xf numFmtId="0" fontId="0" fillId="0" borderId="57" xfId="0" applyNumberFormat="1" applyFont="1" applyFill="1" applyBorder="1" applyAlignment="1" applyProtection="1" quotePrefix="1">
      <alignment horizontal="left"/>
      <protection/>
    </xf>
    <xf numFmtId="0" fontId="0" fillId="0" borderId="48" xfId="0" applyNumberFormat="1" applyBorder="1" applyAlignment="1" applyProtection="1">
      <alignment horizontal="left"/>
      <protection/>
    </xf>
    <xf numFmtId="0" fontId="0" fillId="0" borderId="46" xfId="0" applyNumberFormat="1" applyFont="1" applyFill="1" applyBorder="1" applyAlignment="1" applyProtection="1" quotePrefix="1">
      <alignment horizontal="left"/>
      <protection/>
    </xf>
    <xf numFmtId="0" fontId="0" fillId="0" borderId="31" xfId="0" applyNumberFormat="1" applyBorder="1" applyAlignment="1" applyProtection="1">
      <alignment horizontal="left"/>
      <protection/>
    </xf>
    <xf numFmtId="0" fontId="4" fillId="39" borderId="28" xfId="0" applyNumberFormat="1" applyFont="1" applyFill="1" applyBorder="1" applyAlignment="1" applyProtection="1">
      <alignment horizontal="center" vertical="center" textRotation="90"/>
      <protection/>
    </xf>
    <xf numFmtId="0" fontId="4" fillId="39" borderId="19" xfId="0" applyNumberFormat="1" applyFont="1" applyFill="1" applyBorder="1" applyAlignment="1" applyProtection="1">
      <alignment horizontal="center" vertical="center" textRotation="90"/>
      <protection/>
    </xf>
    <xf numFmtId="0" fontId="0" fillId="0" borderId="0" xfId="0" applyNumberFormat="1" applyFont="1" applyFill="1" applyBorder="1" applyAlignment="1" applyProtection="1" quotePrefix="1">
      <alignment/>
      <protection/>
    </xf>
    <xf numFmtId="0" fontId="0" fillId="0" borderId="25" xfId="0" applyNumberFormat="1" applyBorder="1" applyAlignment="1" applyProtection="1">
      <alignment/>
      <protection/>
    </xf>
    <xf numFmtId="0" fontId="1" fillId="33" borderId="10" xfId="0" applyNumberFormat="1" applyFont="1" applyFill="1" applyBorder="1" applyAlignment="1" applyProtection="1">
      <alignment horizontal="left"/>
      <protection/>
    </xf>
    <xf numFmtId="0" fontId="7" fillId="33" borderId="10" xfId="0" applyNumberFormat="1" applyFont="1" applyFill="1" applyBorder="1" applyAlignment="1" applyProtection="1">
      <alignment/>
      <protection/>
    </xf>
    <xf numFmtId="0" fontId="8" fillId="33" borderId="10" xfId="0" applyNumberFormat="1" applyFont="1" applyFill="1" applyBorder="1" applyAlignment="1" applyProtection="1">
      <alignment horizontal="center"/>
      <protection/>
    </xf>
    <xf numFmtId="0" fontId="14" fillId="33" borderId="10" xfId="0" applyNumberFormat="1" applyFont="1" applyFill="1" applyBorder="1" applyAlignment="1" applyProtection="1">
      <alignment horizontal="center"/>
      <protection/>
    </xf>
    <xf numFmtId="0" fontId="6" fillId="33" borderId="10" xfId="0" applyNumberFormat="1" applyFont="1" applyFill="1" applyBorder="1" applyAlignment="1" applyProtection="1">
      <alignment horizontal="right"/>
      <protection/>
    </xf>
    <xf numFmtId="0" fontId="14" fillId="33" borderId="38" xfId="0" applyNumberFormat="1" applyFont="1" applyFill="1" applyBorder="1" applyAlignment="1" applyProtection="1">
      <alignment horizontal="center"/>
      <protection/>
    </xf>
    <xf numFmtId="0" fontId="0" fillId="33" borderId="0" xfId="0" applyNumberFormat="1" applyFont="1" applyFill="1" applyBorder="1" applyAlignment="1" applyProtection="1" quotePrefix="1">
      <alignment horizontal="left"/>
      <protection/>
    </xf>
    <xf numFmtId="0" fontId="0" fillId="0" borderId="25" xfId="0" applyNumberFormat="1" applyFont="1" applyFill="1" applyBorder="1" applyAlignment="1" applyProtection="1">
      <alignment/>
      <protection/>
    </xf>
    <xf numFmtId="0" fontId="0" fillId="33" borderId="47" xfId="0" applyNumberFormat="1" applyFont="1" applyFill="1" applyBorder="1" applyAlignment="1" applyProtection="1">
      <alignment horizontal="left"/>
      <protection/>
    </xf>
    <xf numFmtId="0" fontId="0" fillId="33" borderId="15" xfId="0" applyNumberFormat="1" applyFont="1" applyFill="1" applyBorder="1" applyAlignment="1" applyProtection="1">
      <alignment horizontal="left"/>
      <protection/>
    </xf>
    <xf numFmtId="0" fontId="7" fillId="33" borderId="15" xfId="0" applyNumberFormat="1" applyFont="1" applyFill="1" applyBorder="1" applyAlignment="1" applyProtection="1">
      <alignment/>
      <protection/>
    </xf>
    <xf numFmtId="0" fontId="8" fillId="33" borderId="15" xfId="0" applyNumberFormat="1" applyFont="1" applyFill="1" applyBorder="1" applyAlignment="1" applyProtection="1">
      <alignment horizontal="center"/>
      <protection/>
    </xf>
    <xf numFmtId="49" fontId="8" fillId="34" borderId="22" xfId="42" applyNumberFormat="1" applyFont="1" applyFill="1" applyBorder="1" applyAlignment="1" applyProtection="1">
      <alignment/>
      <protection locked="0"/>
    </xf>
    <xf numFmtId="0" fontId="8" fillId="33" borderId="0" xfId="0" applyNumberFormat="1" applyFont="1" applyFill="1" applyBorder="1" applyAlignment="1" applyProtection="1">
      <alignment horizontal="center"/>
      <protection/>
    </xf>
    <xf numFmtId="0" fontId="14" fillId="33" borderId="0" xfId="0" applyNumberFormat="1" applyFont="1" applyFill="1" applyBorder="1" applyAlignment="1" applyProtection="1">
      <alignment horizontal="center"/>
      <protection/>
    </xf>
    <xf numFmtId="0" fontId="6" fillId="33" borderId="0" xfId="0" applyNumberFormat="1" applyFont="1" applyFill="1" applyBorder="1" applyAlignment="1" applyProtection="1">
      <alignment horizontal="right"/>
      <protection/>
    </xf>
    <xf numFmtId="0" fontId="14" fillId="33" borderId="25" xfId="0" applyNumberFormat="1" applyFont="1" applyFill="1" applyBorder="1" applyAlignment="1" applyProtection="1">
      <alignment horizontal="center"/>
      <protection/>
    </xf>
    <xf numFmtId="191" fontId="3" fillId="0" borderId="0" xfId="0" applyNumberFormat="1" applyFont="1" applyBorder="1" applyAlignment="1" applyProtection="1">
      <alignment vertical="center"/>
      <protection/>
    </xf>
    <xf numFmtId="191" fontId="3" fillId="0" borderId="51" xfId="0" applyNumberFormat="1" applyFont="1" applyFill="1" applyBorder="1" applyAlignment="1" applyProtection="1">
      <alignment horizontal="right" vertical="center"/>
      <protection/>
    </xf>
    <xf numFmtId="191" fontId="3" fillId="0" borderId="10" xfId="0" applyNumberFormat="1" applyFont="1" applyFill="1" applyBorder="1" applyAlignment="1" applyProtection="1">
      <alignment horizontal="right" vertical="center"/>
      <protection/>
    </xf>
    <xf numFmtId="191" fontId="3" fillId="0" borderId="16" xfId="0" applyNumberFormat="1" applyFont="1" applyFill="1" applyBorder="1" applyAlignment="1" applyProtection="1">
      <alignment horizontal="right" vertical="center"/>
      <protection/>
    </xf>
    <xf numFmtId="191" fontId="3" fillId="34" borderId="51" xfId="0" applyNumberFormat="1" applyFont="1" applyFill="1" applyBorder="1" applyAlignment="1" applyProtection="1" quotePrefix="1">
      <alignment horizontal="right" vertical="center"/>
      <protection locked="0"/>
    </xf>
    <xf numFmtId="191" fontId="3" fillId="34" borderId="10" xfId="0" applyNumberFormat="1" applyFont="1" applyFill="1" applyBorder="1" applyAlignment="1" applyProtection="1" quotePrefix="1">
      <alignment horizontal="right" vertical="center"/>
      <protection locked="0"/>
    </xf>
    <xf numFmtId="191" fontId="3" fillId="34" borderId="16" xfId="0" applyNumberFormat="1" applyFont="1" applyFill="1" applyBorder="1" applyAlignment="1" applyProtection="1" quotePrefix="1">
      <alignment horizontal="right" vertical="center"/>
      <protection locked="0"/>
    </xf>
    <xf numFmtId="191" fontId="3" fillId="34" borderId="28" xfId="0" applyNumberFormat="1" applyFont="1" applyFill="1" applyBorder="1" applyAlignment="1" applyProtection="1">
      <alignment horizontal="right" vertical="center"/>
      <protection locked="0"/>
    </xf>
    <xf numFmtId="191" fontId="3" fillId="34" borderId="18" xfId="0" applyNumberFormat="1" applyFont="1" applyFill="1" applyBorder="1" applyAlignment="1" applyProtection="1">
      <alignment horizontal="right" vertical="center"/>
      <protection locked="0"/>
    </xf>
    <xf numFmtId="191" fontId="3" fillId="34" borderId="19" xfId="0" applyNumberFormat="1" applyFont="1" applyFill="1" applyBorder="1" applyAlignment="1" applyProtection="1">
      <alignment horizontal="right" vertical="center"/>
      <protection locked="0"/>
    </xf>
    <xf numFmtId="191" fontId="3" fillId="0" borderId="52" xfId="0" applyNumberFormat="1" applyFont="1" applyFill="1" applyBorder="1" applyAlignment="1" applyProtection="1">
      <alignment horizontal="right" vertical="center"/>
      <protection/>
    </xf>
    <xf numFmtId="191" fontId="3" fillId="0" borderId="53" xfId="0" applyNumberFormat="1" applyFont="1" applyFill="1" applyBorder="1" applyAlignment="1" applyProtection="1">
      <alignment horizontal="right" vertical="center"/>
      <protection/>
    </xf>
    <xf numFmtId="191" fontId="3" fillId="0" borderId="35" xfId="0" applyNumberFormat="1" applyFont="1" applyFill="1" applyBorder="1" applyAlignment="1" applyProtection="1">
      <alignment horizontal="right" vertical="center"/>
      <protection/>
    </xf>
    <xf numFmtId="191" fontId="3" fillId="33" borderId="59" xfId="0" applyNumberFormat="1" applyFont="1" applyFill="1" applyBorder="1" applyAlignment="1" applyProtection="1">
      <alignment horizontal="right" vertical="center"/>
      <protection/>
    </xf>
    <xf numFmtId="191" fontId="3" fillId="33" borderId="14" xfId="0" applyNumberFormat="1" applyFont="1" applyFill="1" applyBorder="1" applyAlignment="1" applyProtection="1">
      <alignment horizontal="right" vertical="center"/>
      <protection/>
    </xf>
    <xf numFmtId="191" fontId="3" fillId="33" borderId="40" xfId="0" applyNumberFormat="1" applyFont="1" applyFill="1" applyBorder="1" applyAlignment="1" applyProtection="1">
      <alignment horizontal="right" vertical="center"/>
      <protection/>
    </xf>
    <xf numFmtId="191" fontId="3" fillId="34" borderId="51" xfId="0" applyNumberFormat="1" applyFont="1" applyFill="1" applyBorder="1" applyAlignment="1" applyProtection="1">
      <alignment horizontal="right" vertical="center"/>
      <protection locked="0"/>
    </xf>
    <xf numFmtId="191" fontId="3" fillId="34" borderId="10" xfId="0" applyNumberFormat="1" applyFont="1" applyFill="1" applyBorder="1" applyAlignment="1" applyProtection="1">
      <alignment horizontal="right" vertical="center"/>
      <protection locked="0"/>
    </xf>
    <xf numFmtId="191" fontId="3" fillId="34" borderId="16" xfId="0" applyNumberFormat="1" applyFont="1" applyFill="1" applyBorder="1" applyAlignment="1" applyProtection="1">
      <alignment horizontal="right" vertical="center"/>
      <protection locked="0"/>
    </xf>
    <xf numFmtId="191" fontId="3" fillId="34" borderId="51" xfId="0" applyNumberFormat="1" applyFont="1" applyFill="1" applyBorder="1" applyAlignment="1" applyProtection="1">
      <alignment horizontal="center" vertical="center"/>
      <protection locked="0"/>
    </xf>
    <xf numFmtId="191" fontId="3" fillId="34" borderId="10" xfId="0" applyNumberFormat="1" applyFont="1" applyFill="1" applyBorder="1" applyAlignment="1" applyProtection="1">
      <alignment horizontal="center" vertical="center"/>
      <protection locked="0"/>
    </xf>
    <xf numFmtId="191" fontId="3" fillId="34" borderId="16" xfId="0" applyNumberFormat="1" applyFont="1" applyFill="1" applyBorder="1" applyAlignment="1" applyProtection="1">
      <alignment horizontal="center" vertical="center"/>
      <protection locked="0"/>
    </xf>
    <xf numFmtId="191" fontId="3" fillId="0" borderId="51" xfId="0" applyNumberFormat="1" applyFont="1" applyFill="1" applyBorder="1" applyAlignment="1" applyProtection="1" quotePrefix="1">
      <alignment horizontal="right" vertical="center"/>
      <protection/>
    </xf>
    <xf numFmtId="191" fontId="3" fillId="0" borderId="10" xfId="0" applyNumberFormat="1" applyFont="1" applyFill="1" applyBorder="1" applyAlignment="1" applyProtection="1" quotePrefix="1">
      <alignment horizontal="right" vertical="center"/>
      <protection/>
    </xf>
    <xf numFmtId="191" fontId="3" fillId="0" borderId="16" xfId="0" applyNumberFormat="1" applyFont="1" applyFill="1" applyBorder="1" applyAlignment="1" applyProtection="1" quotePrefix="1">
      <alignment horizontal="right" vertical="center"/>
      <protection/>
    </xf>
    <xf numFmtId="191" fontId="3" fillId="33" borderId="51" xfId="0" applyNumberFormat="1" applyFont="1" applyFill="1" applyBorder="1" applyAlignment="1" applyProtection="1">
      <alignment horizontal="right" vertical="center"/>
      <protection/>
    </xf>
    <xf numFmtId="191" fontId="3" fillId="33" borderId="10" xfId="0" applyNumberFormat="1" applyFont="1" applyFill="1" applyBorder="1" applyAlignment="1" applyProtection="1">
      <alignment horizontal="right" vertical="center"/>
      <protection/>
    </xf>
    <xf numFmtId="191" fontId="3" fillId="33" borderId="16" xfId="0" applyNumberFormat="1" applyFont="1" applyFill="1" applyBorder="1" applyAlignment="1" applyProtection="1">
      <alignment horizontal="right" vertical="center"/>
      <protection/>
    </xf>
    <xf numFmtId="191" fontId="3" fillId="33" borderId="52" xfId="0" applyNumberFormat="1" applyFont="1" applyFill="1" applyBorder="1" applyAlignment="1" applyProtection="1">
      <alignment horizontal="right" vertical="center"/>
      <protection/>
    </xf>
    <xf numFmtId="191" fontId="3" fillId="33" borderId="53" xfId="0" applyNumberFormat="1" applyFont="1" applyFill="1" applyBorder="1" applyAlignment="1" applyProtection="1">
      <alignment horizontal="right" vertical="center"/>
      <protection/>
    </xf>
    <xf numFmtId="191" fontId="3" fillId="33" borderId="35" xfId="0" applyNumberFormat="1" applyFont="1" applyFill="1" applyBorder="1" applyAlignment="1" applyProtection="1">
      <alignment horizontal="right" vertical="center"/>
      <protection/>
    </xf>
    <xf numFmtId="191" fontId="3" fillId="0" borderId="59" xfId="0" applyNumberFormat="1" applyFont="1" applyFill="1" applyBorder="1" applyAlignment="1" applyProtection="1" quotePrefix="1">
      <alignment horizontal="right" vertical="center"/>
      <protection/>
    </xf>
    <xf numFmtId="191" fontId="3" fillId="0" borderId="14" xfId="0" applyNumberFormat="1" applyFont="1" applyFill="1" applyBorder="1" applyAlignment="1" applyProtection="1" quotePrefix="1">
      <alignment horizontal="right" vertical="center"/>
      <protection/>
    </xf>
    <xf numFmtId="191" fontId="3" fillId="0" borderId="40" xfId="0" applyNumberFormat="1" applyFont="1" applyFill="1" applyBorder="1" applyAlignment="1" applyProtection="1" quotePrefix="1">
      <alignment horizontal="right" vertical="center"/>
      <protection/>
    </xf>
    <xf numFmtId="191" fontId="3" fillId="0" borderId="51" xfId="0" applyNumberFormat="1" applyFont="1" applyFill="1" applyBorder="1" applyAlignment="1" applyProtection="1">
      <alignment vertical="center"/>
      <protection/>
    </xf>
    <xf numFmtId="191" fontId="3" fillId="0" borderId="10" xfId="0" applyNumberFormat="1" applyFont="1" applyFill="1" applyBorder="1" applyAlignment="1" applyProtection="1">
      <alignment vertical="center"/>
      <protection/>
    </xf>
    <xf numFmtId="191" fontId="3" fillId="0" borderId="16" xfId="0" applyNumberFormat="1" applyFont="1" applyFill="1" applyBorder="1" applyAlignment="1" applyProtection="1">
      <alignment vertical="center"/>
      <protection/>
    </xf>
    <xf numFmtId="191" fontId="3" fillId="34" borderId="59" xfId="0" applyNumberFormat="1" applyFont="1" applyFill="1" applyBorder="1" applyAlignment="1" applyProtection="1">
      <alignment horizontal="right" vertical="center"/>
      <protection locked="0"/>
    </xf>
    <xf numFmtId="191" fontId="3" fillId="34" borderId="14" xfId="0" applyNumberFormat="1" applyFont="1" applyFill="1" applyBorder="1" applyAlignment="1" applyProtection="1">
      <alignment horizontal="right" vertical="center"/>
      <protection locked="0"/>
    </xf>
    <xf numFmtId="191" fontId="3" fillId="34" borderId="40" xfId="0" applyNumberFormat="1" applyFont="1" applyFill="1" applyBorder="1" applyAlignment="1" applyProtection="1">
      <alignment horizontal="right" vertical="center"/>
      <protection locked="0"/>
    </xf>
    <xf numFmtId="0" fontId="3" fillId="34" borderId="47" xfId="0" applyNumberFormat="1" applyFont="1" applyFill="1" applyBorder="1" applyAlignment="1" applyProtection="1">
      <alignment horizontal="center" vertical="center"/>
      <protection locked="0"/>
    </xf>
    <xf numFmtId="0" fontId="3" fillId="34" borderId="10" xfId="0" applyNumberFormat="1" applyFont="1" applyFill="1" applyBorder="1" applyAlignment="1" applyProtection="1">
      <alignment horizontal="center" vertical="center"/>
      <protection locked="0"/>
    </xf>
    <xf numFmtId="0" fontId="3" fillId="34" borderId="38" xfId="0" applyNumberFormat="1" applyFont="1" applyFill="1" applyBorder="1" applyAlignment="1" applyProtection="1">
      <alignment horizontal="center" vertical="center"/>
      <protection locked="0"/>
    </xf>
    <xf numFmtId="0" fontId="7" fillId="36" borderId="47" xfId="0" applyNumberFormat="1" applyFont="1" applyFill="1" applyBorder="1" applyAlignment="1" applyProtection="1">
      <alignment horizontal="center" vertical="center"/>
      <protection locked="0"/>
    </xf>
    <xf numFmtId="0" fontId="7" fillId="36" borderId="10" xfId="0" applyNumberFormat="1" applyFont="1" applyFill="1" applyBorder="1" applyAlignment="1" applyProtection="1">
      <alignment horizontal="center" vertical="center"/>
      <protection locked="0"/>
    </xf>
    <xf numFmtId="0" fontId="7" fillId="36" borderId="38" xfId="0" applyNumberFormat="1" applyFont="1" applyFill="1" applyBorder="1" applyAlignment="1" applyProtection="1">
      <alignment horizontal="center" vertical="center"/>
      <protection locked="0"/>
    </xf>
    <xf numFmtId="0" fontId="2" fillId="0" borderId="54"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protection/>
    </xf>
    <xf numFmtId="0" fontId="2" fillId="0" borderId="25" xfId="0" applyNumberFormat="1" applyFont="1" applyBorder="1" applyAlignment="1" applyProtection="1">
      <alignment horizontal="center" vertical="center"/>
      <protection/>
    </xf>
    <xf numFmtId="0" fontId="24" fillId="0" borderId="54"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4" fillId="0" borderId="36" xfId="0" applyNumberFormat="1" applyFont="1" applyFill="1" applyBorder="1" applyAlignment="1" applyProtection="1">
      <alignment horizontal="center" vertical="center"/>
      <protection/>
    </xf>
    <xf numFmtId="191" fontId="3" fillId="0" borderId="52" xfId="0" applyNumberFormat="1" applyFont="1" applyFill="1" applyBorder="1" applyAlignment="1" applyProtection="1">
      <alignment horizontal="center" vertical="center"/>
      <protection/>
    </xf>
    <xf numFmtId="191" fontId="3" fillId="0" borderId="53" xfId="0" applyNumberFormat="1" applyFont="1" applyFill="1" applyBorder="1" applyAlignment="1" applyProtection="1">
      <alignment horizontal="center" vertical="center"/>
      <protection/>
    </xf>
    <xf numFmtId="191" fontId="3" fillId="0" borderId="35" xfId="0" applyNumberFormat="1" applyFont="1" applyFill="1" applyBorder="1" applyAlignment="1" applyProtection="1">
      <alignment horizontal="center" vertical="center"/>
      <protection/>
    </xf>
    <xf numFmtId="191" fontId="4" fillId="0" borderId="28" xfId="0" applyNumberFormat="1" applyFont="1" applyFill="1" applyBorder="1" applyAlignment="1" applyProtection="1">
      <alignment horizontal="center" vertical="center"/>
      <protection/>
    </xf>
    <xf numFmtId="191" fontId="4" fillId="0" borderId="18" xfId="0" applyNumberFormat="1" applyFont="1" applyFill="1" applyBorder="1" applyAlignment="1" applyProtection="1">
      <alignment horizontal="center" vertical="center"/>
      <protection/>
    </xf>
    <xf numFmtId="191" fontId="4" fillId="0" borderId="19" xfId="0" applyNumberFormat="1" applyFont="1" applyFill="1" applyBorder="1" applyAlignment="1" applyProtection="1">
      <alignment horizontal="center" vertical="center"/>
      <protection/>
    </xf>
    <xf numFmtId="0" fontId="3" fillId="0" borderId="51"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protection/>
    </xf>
    <xf numFmtId="0" fontId="3" fillId="33" borderId="51"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0" fontId="3" fillId="33" borderId="16" xfId="0" applyNumberFormat="1" applyFont="1" applyFill="1" applyBorder="1" applyAlignment="1" applyProtection="1">
      <alignment horizontal="left" vertical="center"/>
      <protection/>
    </xf>
    <xf numFmtId="0" fontId="3" fillId="33" borderId="52" xfId="0" applyNumberFormat="1" applyFont="1" applyFill="1" applyBorder="1" applyAlignment="1" applyProtection="1">
      <alignment horizontal="left" vertical="center"/>
      <protection/>
    </xf>
    <xf numFmtId="0" fontId="3" fillId="33" borderId="53" xfId="0" applyNumberFormat="1" applyFont="1" applyFill="1" applyBorder="1" applyAlignment="1" applyProtection="1">
      <alignment horizontal="left" vertical="center"/>
      <protection/>
    </xf>
    <xf numFmtId="0" fontId="3" fillId="33" borderId="35" xfId="0" applyNumberFormat="1" applyFont="1" applyFill="1" applyBorder="1" applyAlignment="1" applyProtection="1">
      <alignment horizontal="left" vertical="center"/>
      <protection/>
    </xf>
    <xf numFmtId="0" fontId="3" fillId="0" borderId="42" xfId="0" applyNumberFormat="1" applyFont="1" applyFill="1" applyBorder="1" applyAlignment="1" applyProtection="1">
      <alignment horizontal="left" vertical="center"/>
      <protection/>
    </xf>
    <xf numFmtId="0" fontId="3" fillId="0" borderId="43" xfId="0" applyNumberFormat="1" applyFont="1" applyFill="1" applyBorder="1" applyAlignment="1" applyProtection="1">
      <alignment horizontal="left" vertical="center"/>
      <protection/>
    </xf>
    <xf numFmtId="0" fontId="3" fillId="0" borderId="52" xfId="0" applyNumberFormat="1" applyFont="1" applyFill="1" applyBorder="1" applyAlignment="1" applyProtection="1">
      <alignment horizontal="left" vertical="center"/>
      <protection/>
    </xf>
    <xf numFmtId="0" fontId="3" fillId="0" borderId="53" xfId="0" applyNumberFormat="1" applyFont="1" applyFill="1" applyBorder="1" applyAlignment="1" applyProtection="1">
      <alignment horizontal="left" vertical="center"/>
      <protection/>
    </xf>
    <xf numFmtId="0" fontId="3" fillId="0" borderId="35" xfId="0" applyNumberFormat="1" applyFont="1" applyFill="1" applyBorder="1" applyAlignment="1" applyProtection="1">
      <alignment horizontal="left" vertical="center"/>
      <protection/>
    </xf>
    <xf numFmtId="0" fontId="3" fillId="33" borderId="59" xfId="0" applyNumberFormat="1" applyFont="1" applyFill="1" applyBorder="1" applyAlignment="1" applyProtection="1">
      <alignment horizontal="left" vertical="center"/>
      <protection/>
    </xf>
    <xf numFmtId="0" fontId="3" fillId="33" borderId="14" xfId="0" applyNumberFormat="1" applyFont="1" applyFill="1" applyBorder="1" applyAlignment="1" applyProtection="1">
      <alignment horizontal="left" vertical="center"/>
      <protection/>
    </xf>
    <xf numFmtId="10" fontId="0" fillId="0" borderId="59" xfId="0" applyNumberFormat="1" applyFont="1" applyFill="1" applyBorder="1" applyAlignment="1" applyProtection="1">
      <alignment vertical="center"/>
      <protection/>
    </xf>
    <xf numFmtId="10" fontId="0" fillId="0" borderId="14" xfId="0" applyNumberFormat="1" applyFont="1" applyFill="1" applyBorder="1" applyAlignment="1" applyProtection="1">
      <alignment vertical="center"/>
      <protection/>
    </xf>
    <xf numFmtId="10" fontId="0" fillId="0" borderId="40" xfId="0" applyNumberFormat="1" applyFont="1" applyFill="1" applyBorder="1" applyAlignment="1" applyProtection="1">
      <alignment vertical="center"/>
      <protection/>
    </xf>
    <xf numFmtId="0" fontId="3" fillId="0" borderId="47" xfId="0" applyNumberFormat="1" applyFont="1" applyFill="1" applyBorder="1" applyAlignment="1" applyProtection="1">
      <alignment horizontal="left" vertical="center"/>
      <protection/>
    </xf>
    <xf numFmtId="0" fontId="3" fillId="0" borderId="61"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left" vertical="center"/>
      <protection/>
    </xf>
    <xf numFmtId="0" fontId="3" fillId="0" borderId="62" xfId="0" applyNumberFormat="1" applyFont="1" applyFill="1" applyBorder="1" applyAlignment="1" applyProtection="1">
      <alignment horizontal="left" vertical="center"/>
      <protection/>
    </xf>
    <xf numFmtId="0" fontId="3" fillId="0" borderId="56" xfId="0" applyNumberFormat="1" applyFont="1" applyFill="1" applyBorder="1" applyAlignment="1" applyProtection="1">
      <alignment horizontal="left" vertical="center"/>
      <protection/>
    </xf>
    <xf numFmtId="0" fontId="3" fillId="33" borderId="47" xfId="0" applyNumberFormat="1" applyFont="1" applyFill="1" applyBorder="1" applyAlignment="1" applyProtection="1">
      <alignment horizontal="left" vertical="center"/>
      <protection/>
    </xf>
    <xf numFmtId="0" fontId="3" fillId="0" borderId="59"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40" xfId="0" applyNumberFormat="1" applyFont="1" applyFill="1" applyBorder="1" applyAlignment="1" applyProtection="1">
      <alignment horizontal="left" vertical="center"/>
      <protection/>
    </xf>
    <xf numFmtId="0" fontId="3" fillId="33" borderId="40" xfId="0" applyNumberFormat="1" applyFont="1" applyFill="1" applyBorder="1" applyAlignment="1" applyProtection="1">
      <alignment horizontal="left" vertical="center"/>
      <protection/>
    </xf>
    <xf numFmtId="0" fontId="11" fillId="0" borderId="28"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11" fillId="0" borderId="55" xfId="0" applyNumberFormat="1" applyFont="1" applyFill="1" applyBorder="1" applyAlignment="1" applyProtection="1">
      <alignment horizontal="center" vertical="center"/>
      <protection/>
    </xf>
    <xf numFmtId="0" fontId="7" fillId="0" borderId="51" xfId="0" applyNumberFormat="1" applyFont="1" applyBorder="1" applyAlignment="1" applyProtection="1">
      <alignment horizontal="left" vertical="center"/>
      <protection/>
    </xf>
    <xf numFmtId="0" fontId="7" fillId="0" borderId="10" xfId="0" applyNumberFormat="1" applyFont="1" applyBorder="1" applyAlignment="1" applyProtection="1">
      <alignment horizontal="left" vertical="center"/>
      <protection/>
    </xf>
    <xf numFmtId="0" fontId="7" fillId="0" borderId="16" xfId="0" applyNumberFormat="1" applyFont="1" applyBorder="1" applyAlignment="1" applyProtection="1">
      <alignment horizontal="left" vertical="center"/>
      <protection/>
    </xf>
    <xf numFmtId="0" fontId="0" fillId="34" borderId="47" xfId="0" applyNumberFormat="1" applyFont="1" applyFill="1" applyBorder="1" applyAlignment="1" applyProtection="1">
      <alignment horizontal="center" vertical="center"/>
      <protection locked="0"/>
    </xf>
    <xf numFmtId="0" fontId="0" fillId="34" borderId="10" xfId="0" applyNumberFormat="1" applyFont="1" applyFill="1" applyBorder="1" applyAlignment="1" applyProtection="1">
      <alignment horizontal="center" vertical="center"/>
      <protection locked="0"/>
    </xf>
    <xf numFmtId="0" fontId="0" fillId="34" borderId="38" xfId="0" applyNumberFormat="1" applyFont="1" applyFill="1" applyBorder="1" applyAlignment="1" applyProtection="1">
      <alignment horizontal="center" vertical="center"/>
      <protection locked="0"/>
    </xf>
    <xf numFmtId="0" fontId="0" fillId="34" borderId="63" xfId="0" applyNumberFormat="1" applyFont="1" applyFill="1" applyBorder="1" applyAlignment="1" applyProtection="1">
      <alignment horizontal="center" vertical="center"/>
      <protection locked="0"/>
    </xf>
    <xf numFmtId="0" fontId="0" fillId="34" borderId="53" xfId="0" applyNumberFormat="1" applyFont="1" applyFill="1" applyBorder="1" applyAlignment="1" applyProtection="1">
      <alignment horizontal="center" vertical="center"/>
      <protection locked="0"/>
    </xf>
    <xf numFmtId="0" fontId="0" fillId="34" borderId="39" xfId="0" applyNumberFormat="1" applyFont="1" applyFill="1" applyBorder="1" applyAlignment="1" applyProtection="1">
      <alignment horizontal="center" vertical="center"/>
      <protection locked="0"/>
    </xf>
    <xf numFmtId="0" fontId="3" fillId="34" borderId="51" xfId="0" applyNumberFormat="1" applyFont="1" applyFill="1" applyBorder="1" applyAlignment="1" applyProtection="1">
      <alignment horizontal="center" vertical="center"/>
      <protection locked="0"/>
    </xf>
    <xf numFmtId="0" fontId="3" fillId="34" borderId="16" xfId="0" applyNumberFormat="1" applyFont="1" applyFill="1" applyBorder="1" applyAlignment="1" applyProtection="1">
      <alignment horizontal="center" vertical="center"/>
      <protection locked="0"/>
    </xf>
    <xf numFmtId="0" fontId="3" fillId="34" borderId="51" xfId="0" applyNumberFormat="1" applyFont="1" applyFill="1" applyBorder="1" applyAlignment="1" applyProtection="1">
      <alignment vertical="center"/>
      <protection locked="0"/>
    </xf>
    <xf numFmtId="0" fontId="3" fillId="34" borderId="10" xfId="0" applyNumberFormat="1" applyFont="1" applyFill="1" applyBorder="1" applyAlignment="1" applyProtection="1">
      <alignment vertical="center"/>
      <protection locked="0"/>
    </xf>
    <xf numFmtId="0" fontId="3" fillId="34" borderId="16" xfId="0" applyNumberFormat="1" applyFont="1" applyFill="1" applyBorder="1" applyAlignment="1" applyProtection="1">
      <alignment vertical="center"/>
      <protection locked="0"/>
    </xf>
    <xf numFmtId="0" fontId="0" fillId="33" borderId="52" xfId="0" applyNumberFormat="1" applyFont="1" applyFill="1" applyBorder="1" applyAlignment="1" applyProtection="1">
      <alignment horizontal="left" vertical="center"/>
      <protection/>
    </xf>
    <xf numFmtId="0" fontId="0" fillId="33" borderId="53" xfId="0" applyNumberFormat="1" applyFont="1" applyFill="1" applyBorder="1" applyAlignment="1" applyProtection="1">
      <alignment horizontal="left" vertical="center"/>
      <protection/>
    </xf>
    <xf numFmtId="0" fontId="14" fillId="0" borderId="63" xfId="0" applyNumberFormat="1" applyFont="1" applyFill="1" applyBorder="1" applyAlignment="1" applyProtection="1">
      <alignment horizontal="center"/>
      <protection/>
    </xf>
    <xf numFmtId="0" fontId="14" fillId="0" borderId="39" xfId="0" applyNumberFormat="1" applyFont="1" applyFill="1" applyBorder="1" applyAlignment="1" applyProtection="1">
      <alignment horizontal="center"/>
      <protection/>
    </xf>
    <xf numFmtId="0" fontId="4" fillId="34" borderId="51" xfId="0" applyNumberFormat="1" applyFont="1" applyFill="1" applyBorder="1" applyAlignment="1" applyProtection="1">
      <alignment vertical="center"/>
      <protection locked="0"/>
    </xf>
    <xf numFmtId="0" fontId="4" fillId="34" borderId="10" xfId="0" applyNumberFormat="1" applyFont="1" applyFill="1" applyBorder="1" applyAlignment="1" applyProtection="1">
      <alignment vertical="center"/>
      <protection locked="0"/>
    </xf>
    <xf numFmtId="0" fontId="4" fillId="34" borderId="16" xfId="0" applyNumberFormat="1" applyFont="1" applyFill="1" applyBorder="1" applyAlignment="1" applyProtection="1">
      <alignment vertical="center"/>
      <protection locked="0"/>
    </xf>
    <xf numFmtId="0" fontId="4" fillId="34" borderId="51" xfId="0" applyNumberFormat="1" applyFont="1" applyFill="1" applyBorder="1" applyAlignment="1" applyProtection="1">
      <alignment horizontal="left" vertical="center"/>
      <protection locked="0"/>
    </xf>
    <xf numFmtId="0" fontId="4" fillId="34" borderId="10" xfId="0" applyNumberFormat="1" applyFont="1" applyFill="1" applyBorder="1" applyAlignment="1" applyProtection="1">
      <alignment horizontal="left" vertical="center"/>
      <protection locked="0"/>
    </xf>
    <xf numFmtId="0" fontId="4" fillId="34" borderId="16" xfId="0" applyNumberFormat="1" applyFont="1" applyFill="1" applyBorder="1" applyAlignment="1" applyProtection="1">
      <alignment horizontal="left" vertical="center"/>
      <protection locked="0"/>
    </xf>
    <xf numFmtId="0" fontId="0" fillId="34" borderId="51" xfId="0" applyNumberFormat="1" applyFont="1" applyFill="1" applyBorder="1" applyAlignment="1" applyProtection="1">
      <alignment horizontal="left" vertical="center"/>
      <protection locked="0"/>
    </xf>
    <xf numFmtId="0" fontId="0" fillId="34" borderId="10" xfId="0" applyNumberFormat="1" applyFont="1" applyFill="1" applyBorder="1" applyAlignment="1" applyProtection="1">
      <alignment horizontal="left" vertical="center"/>
      <protection locked="0"/>
    </xf>
    <xf numFmtId="0" fontId="0" fillId="34" borderId="13" xfId="0" applyNumberFormat="1" applyFont="1" applyFill="1" applyBorder="1" applyAlignment="1" applyProtection="1">
      <alignment horizontal="left" vertical="center"/>
      <protection locked="0"/>
    </xf>
    <xf numFmtId="0" fontId="0" fillId="34" borderId="62" xfId="0" applyNumberFormat="1" applyFont="1" applyFill="1" applyBorder="1" applyAlignment="1" applyProtection="1">
      <alignment horizontal="left" vertical="center"/>
      <protection locked="0"/>
    </xf>
    <xf numFmtId="0" fontId="16" fillId="0" borderId="51"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vertical="center"/>
      <protection/>
    </xf>
    <xf numFmtId="0" fontId="16" fillId="0" borderId="16" xfId="0" applyNumberFormat="1" applyFont="1" applyFill="1" applyBorder="1" applyAlignment="1" applyProtection="1">
      <alignment horizontal="center" vertical="center"/>
      <protection/>
    </xf>
    <xf numFmtId="0" fontId="4" fillId="34" borderId="51"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0" fontId="4" fillId="34" borderId="16" xfId="0" applyNumberFormat="1" applyFont="1" applyFill="1" applyBorder="1" applyAlignment="1" applyProtection="1">
      <alignment horizontal="center" vertical="center"/>
      <protection locked="0"/>
    </xf>
    <xf numFmtId="0" fontId="4" fillId="34" borderId="38" xfId="0" applyNumberFormat="1" applyFont="1" applyFill="1" applyBorder="1" applyAlignment="1" applyProtection="1">
      <alignment horizontal="center" vertical="center"/>
      <protection locked="0"/>
    </xf>
    <xf numFmtId="0" fontId="3" fillId="34" borderId="28" xfId="0" applyNumberFormat="1" applyFont="1" applyFill="1" applyBorder="1" applyAlignment="1" applyProtection="1">
      <alignment horizontal="center" vertical="center"/>
      <protection locked="0"/>
    </xf>
    <xf numFmtId="0" fontId="3" fillId="34" borderId="18" xfId="0" applyNumberFormat="1" applyFont="1" applyFill="1" applyBorder="1" applyAlignment="1" applyProtection="1">
      <alignment horizontal="center" vertical="center"/>
      <protection locked="0"/>
    </xf>
    <xf numFmtId="0" fontId="3" fillId="34" borderId="19" xfId="0" applyNumberFormat="1" applyFont="1" applyFill="1" applyBorder="1" applyAlignment="1" applyProtection="1">
      <alignment horizontal="center" vertical="center"/>
      <protection locked="0"/>
    </xf>
    <xf numFmtId="0" fontId="3" fillId="40" borderId="28" xfId="0" applyNumberFormat="1" applyFont="1" applyFill="1" applyBorder="1" applyAlignment="1" applyProtection="1">
      <alignment horizontal="center" vertical="center"/>
      <protection/>
    </xf>
    <xf numFmtId="0" fontId="3" fillId="40" borderId="18" xfId="0" applyNumberFormat="1" applyFont="1" applyFill="1" applyBorder="1" applyAlignment="1" applyProtection="1">
      <alignment horizontal="center" vertical="center"/>
      <protection/>
    </xf>
    <xf numFmtId="0" fontId="3" fillId="40" borderId="19" xfId="0" applyNumberFormat="1" applyFont="1" applyFill="1" applyBorder="1" applyAlignment="1" applyProtection="1">
      <alignment horizontal="center" vertical="center"/>
      <protection/>
    </xf>
    <xf numFmtId="0" fontId="0" fillId="34" borderId="16" xfId="0" applyNumberFormat="1" applyFont="1" applyFill="1" applyBorder="1" applyAlignment="1" applyProtection="1">
      <alignment horizontal="center" vertical="center"/>
      <protection locked="0"/>
    </xf>
    <xf numFmtId="0" fontId="2" fillId="0" borderId="47" xfId="0" applyNumberFormat="1" applyFont="1" applyFill="1" applyBorder="1" applyAlignment="1" applyProtection="1">
      <alignment horizontal="left" vertical="center"/>
      <protection/>
    </xf>
    <xf numFmtId="0" fontId="2" fillId="0" borderId="38" xfId="0" applyNumberFormat="1" applyFont="1" applyFill="1" applyBorder="1" applyAlignment="1" applyProtection="1">
      <alignment horizontal="left" vertical="center"/>
      <protection/>
    </xf>
    <xf numFmtId="0" fontId="7" fillId="33" borderId="52" xfId="0" applyNumberFormat="1" applyFont="1" applyFill="1" applyBorder="1" applyAlignment="1" applyProtection="1">
      <alignment horizontal="left" vertical="center"/>
      <protection/>
    </xf>
    <xf numFmtId="0" fontId="7" fillId="33" borderId="53" xfId="0" applyNumberFormat="1" applyFont="1" applyFill="1" applyBorder="1" applyAlignment="1" applyProtection="1">
      <alignment horizontal="left" vertical="center"/>
      <protection/>
    </xf>
    <xf numFmtId="0" fontId="7" fillId="33" borderId="35" xfId="0" applyNumberFormat="1" applyFont="1" applyFill="1" applyBorder="1" applyAlignment="1" applyProtection="1">
      <alignment horizontal="left" vertical="center"/>
      <protection/>
    </xf>
    <xf numFmtId="0" fontId="7" fillId="0" borderId="59" xfId="0" applyNumberFormat="1" applyFont="1" applyBorder="1" applyAlignment="1" applyProtection="1">
      <alignment horizontal="left" vertical="center"/>
      <protection/>
    </xf>
    <xf numFmtId="0" fontId="7" fillId="0" borderId="14" xfId="0" applyNumberFormat="1" applyFont="1" applyBorder="1" applyAlignment="1" applyProtection="1">
      <alignment horizontal="left" vertical="center"/>
      <protection/>
    </xf>
    <xf numFmtId="0" fontId="7" fillId="0" borderId="40" xfId="0" applyNumberFormat="1" applyFont="1" applyBorder="1" applyAlignment="1" applyProtection="1">
      <alignment horizontal="left" vertical="center"/>
      <protection/>
    </xf>
    <xf numFmtId="0" fontId="0" fillId="34" borderId="47" xfId="0" applyNumberFormat="1" applyFont="1" applyFill="1" applyBorder="1" applyAlignment="1" applyProtection="1">
      <alignment horizontal="left" vertical="center"/>
      <protection locked="0"/>
    </xf>
    <xf numFmtId="0" fontId="0" fillId="34" borderId="10" xfId="0" applyNumberFormat="1" applyFont="1" applyFill="1" applyBorder="1" applyAlignment="1" applyProtection="1">
      <alignment horizontal="left" vertical="center"/>
      <protection locked="0"/>
    </xf>
    <xf numFmtId="0" fontId="0" fillId="34" borderId="16" xfId="0" applyNumberFormat="1" applyFont="1" applyFill="1" applyBorder="1" applyAlignment="1" applyProtection="1">
      <alignment horizontal="left" vertical="center"/>
      <protection locked="0"/>
    </xf>
    <xf numFmtId="0" fontId="0" fillId="34" borderId="63" xfId="0" applyNumberFormat="1" applyFont="1" applyFill="1" applyBorder="1" applyAlignment="1" applyProtection="1">
      <alignment horizontal="left" vertical="center"/>
      <protection locked="0"/>
    </xf>
    <xf numFmtId="0" fontId="0" fillId="34" borderId="53" xfId="0" applyNumberFormat="1" applyFont="1" applyFill="1" applyBorder="1" applyAlignment="1" applyProtection="1">
      <alignment horizontal="left" vertical="center"/>
      <protection locked="0"/>
    </xf>
    <xf numFmtId="0" fontId="0" fillId="34" borderId="35" xfId="0" applyNumberFormat="1" applyFont="1" applyFill="1" applyBorder="1" applyAlignment="1" applyProtection="1">
      <alignment horizontal="left" vertical="center"/>
      <protection locked="0"/>
    </xf>
    <xf numFmtId="0" fontId="27" fillId="39" borderId="43" xfId="0" applyNumberFormat="1" applyFont="1" applyFill="1" applyBorder="1" applyAlignment="1" applyProtection="1">
      <alignment horizontal="left" vertical="center" wrapText="1"/>
      <protection/>
    </xf>
    <xf numFmtId="0" fontId="30" fillId="0" borderId="24" xfId="0" applyNumberFormat="1" applyFont="1" applyBorder="1" applyAlignment="1" applyProtection="1">
      <alignment horizontal="center" vertical="center" wrapText="1"/>
      <protection/>
    </xf>
    <xf numFmtId="0" fontId="30" fillId="0" borderId="24" xfId="0" applyNumberFormat="1" applyFont="1" applyBorder="1" applyAlignment="1" applyProtection="1">
      <alignment horizontal="center" vertical="center"/>
      <protection/>
    </xf>
    <xf numFmtId="0" fontId="30" fillId="0" borderId="11" xfId="0" applyNumberFormat="1" applyFont="1" applyBorder="1" applyAlignment="1" applyProtection="1">
      <alignment horizontal="left" vertical="center"/>
      <protection/>
    </xf>
    <xf numFmtId="0" fontId="3" fillId="0" borderId="0" xfId="0" applyNumberFormat="1" applyFont="1" applyBorder="1" applyAlignment="1" applyProtection="1">
      <alignment horizontal="center" vertical="center"/>
      <protection/>
    </xf>
    <xf numFmtId="0" fontId="1" fillId="0" borderId="24" xfId="0" applyNumberFormat="1" applyFont="1" applyBorder="1" applyAlignment="1" applyProtection="1">
      <alignment horizontal="center" vertical="center"/>
      <protection/>
    </xf>
    <xf numFmtId="0" fontId="4" fillId="34" borderId="59" xfId="0" applyNumberFormat="1" applyFont="1" applyFill="1" applyBorder="1" applyAlignment="1" applyProtection="1">
      <alignment horizontal="center" vertical="center"/>
      <protection locked="0"/>
    </xf>
    <xf numFmtId="0" fontId="4" fillId="34" borderId="14" xfId="0" applyNumberFormat="1" applyFont="1" applyFill="1" applyBorder="1" applyAlignment="1" applyProtection="1">
      <alignment horizontal="center" vertical="center"/>
      <protection locked="0"/>
    </xf>
    <xf numFmtId="0" fontId="4" fillId="34" borderId="40" xfId="0" applyNumberFormat="1" applyFont="1" applyFill="1" applyBorder="1" applyAlignment="1" applyProtection="1">
      <alignment horizontal="center" vertical="center"/>
      <protection locked="0"/>
    </xf>
    <xf numFmtId="0" fontId="18" fillId="34" borderId="51" xfId="0" applyNumberFormat="1" applyFont="1" applyFill="1" applyBorder="1" applyAlignment="1" applyProtection="1">
      <alignment horizontal="center" vertical="center"/>
      <protection locked="0"/>
    </xf>
    <xf numFmtId="0" fontId="18" fillId="34" borderId="10" xfId="0" applyNumberFormat="1" applyFont="1" applyFill="1" applyBorder="1" applyAlignment="1" applyProtection="1">
      <alignment horizontal="center" vertical="center"/>
      <protection locked="0"/>
    </xf>
    <xf numFmtId="0" fontId="18" fillId="34" borderId="16" xfId="0" applyNumberFormat="1" applyFont="1" applyFill="1" applyBorder="1" applyAlignment="1" applyProtection="1">
      <alignment horizontal="center" vertical="center"/>
      <protection locked="0"/>
    </xf>
    <xf numFmtId="0" fontId="2" fillId="0" borderId="5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38" xfId="0" applyNumberFormat="1" applyFont="1" applyFill="1" applyBorder="1" applyAlignment="1" applyProtection="1">
      <alignment horizontal="center" vertical="center"/>
      <protection/>
    </xf>
    <xf numFmtId="0" fontId="31" fillId="0" borderId="0" xfId="0" applyNumberFormat="1" applyFont="1" applyAlignment="1" applyProtection="1">
      <alignment horizontal="center"/>
      <protection/>
    </xf>
    <xf numFmtId="0" fontId="3" fillId="0" borderId="47" xfId="42" applyNumberFormat="1" applyFont="1" applyBorder="1" applyAlignment="1" applyProtection="1">
      <alignment horizontal="right" vertical="center"/>
      <protection/>
    </xf>
    <xf numFmtId="0" fontId="3" fillId="0" borderId="10" xfId="42" applyNumberFormat="1" applyFont="1" applyBorder="1" applyAlignment="1" applyProtection="1">
      <alignment horizontal="right" vertical="center"/>
      <protection/>
    </xf>
    <xf numFmtId="0" fontId="3" fillId="0" borderId="38" xfId="42" applyNumberFormat="1" applyFont="1" applyBorder="1" applyAlignment="1" applyProtection="1">
      <alignment horizontal="right" vertical="center"/>
      <protection/>
    </xf>
    <xf numFmtId="0" fontId="1" fillId="34" borderId="21" xfId="0" applyNumberFormat="1" applyFont="1" applyFill="1" applyBorder="1" applyAlignment="1" applyProtection="1">
      <alignment horizontal="center" vertical="center" textRotation="90" wrapText="1"/>
      <protection/>
    </xf>
    <xf numFmtId="0" fontId="1" fillId="34" borderId="23" xfId="0" applyNumberFormat="1" applyFont="1" applyFill="1" applyBorder="1" applyAlignment="1" applyProtection="1">
      <alignment horizontal="center" vertical="center" textRotation="90" wrapText="1"/>
      <protection/>
    </xf>
    <xf numFmtId="0" fontId="1" fillId="34" borderId="32" xfId="0" applyNumberFormat="1" applyFont="1" applyFill="1" applyBorder="1" applyAlignment="1" applyProtection="1">
      <alignment horizontal="center" vertical="center" textRotation="90" wrapText="1"/>
      <protection/>
    </xf>
    <xf numFmtId="0" fontId="16" fillId="0" borderId="28" xfId="0" applyNumberFormat="1" applyFont="1" applyBorder="1" applyAlignment="1" applyProtection="1">
      <alignment horizontal="center" vertical="center"/>
      <protection/>
    </xf>
    <xf numFmtId="0" fontId="16" fillId="0" borderId="18" xfId="0" applyNumberFormat="1" applyFont="1" applyBorder="1" applyAlignment="1" applyProtection="1">
      <alignment horizontal="center" vertical="center"/>
      <protection/>
    </xf>
    <xf numFmtId="0" fontId="16" fillId="0" borderId="19" xfId="0" applyNumberFormat="1" applyFont="1" applyBorder="1" applyAlignment="1" applyProtection="1">
      <alignment horizontal="center" vertical="center"/>
      <protection/>
    </xf>
    <xf numFmtId="0" fontId="4" fillId="0" borderId="43" xfId="0" applyNumberFormat="1" applyFont="1" applyBorder="1" applyAlignment="1" applyProtection="1">
      <alignment horizontal="center" vertical="center"/>
      <protection/>
    </xf>
    <xf numFmtId="0" fontId="4" fillId="0" borderId="56" xfId="0" applyNumberFormat="1" applyFont="1" applyBorder="1" applyAlignment="1" applyProtection="1">
      <alignment horizontal="center" vertical="center"/>
      <protection/>
    </xf>
    <xf numFmtId="0" fontId="1" fillId="0" borderId="15" xfId="0" applyNumberFormat="1" applyFont="1" applyBorder="1" applyAlignment="1" applyProtection="1">
      <alignment horizontal="center" vertical="center"/>
      <protection/>
    </xf>
    <xf numFmtId="0" fontId="3" fillId="34" borderId="59" xfId="0" applyNumberFormat="1" applyFont="1" applyFill="1" applyBorder="1" applyAlignment="1" applyProtection="1">
      <alignment horizontal="center" vertical="center"/>
      <protection locked="0"/>
    </xf>
    <xf numFmtId="0" fontId="3" fillId="34" borderId="14" xfId="0" applyNumberFormat="1" applyFont="1" applyFill="1" applyBorder="1" applyAlignment="1" applyProtection="1">
      <alignment horizontal="center" vertical="center"/>
      <protection locked="0"/>
    </xf>
    <xf numFmtId="0" fontId="3" fillId="34" borderId="40" xfId="0" applyNumberFormat="1" applyFont="1" applyFill="1" applyBorder="1" applyAlignment="1" applyProtection="1">
      <alignment horizontal="center" vertical="center"/>
      <protection locked="0"/>
    </xf>
    <xf numFmtId="0" fontId="3" fillId="34" borderId="59" xfId="0" applyNumberFormat="1" applyFont="1" applyFill="1" applyBorder="1" applyAlignment="1" applyProtection="1">
      <alignment vertical="center"/>
      <protection locked="0"/>
    </xf>
    <xf numFmtId="0" fontId="3" fillId="34" borderId="14" xfId="0" applyNumberFormat="1" applyFont="1" applyFill="1" applyBorder="1" applyAlignment="1" applyProtection="1">
      <alignment vertical="center"/>
      <protection locked="0"/>
    </xf>
    <xf numFmtId="0" fontId="3" fillId="34" borderId="40" xfId="0" applyNumberFormat="1" applyFont="1" applyFill="1" applyBorder="1" applyAlignment="1" applyProtection="1">
      <alignment vertical="center"/>
      <protection locked="0"/>
    </xf>
    <xf numFmtId="0" fontId="11" fillId="0" borderId="28" xfId="0" applyNumberFormat="1" applyFont="1" applyFill="1" applyBorder="1" applyAlignment="1" applyProtection="1">
      <alignment vertical="center"/>
      <protection/>
    </xf>
    <xf numFmtId="0" fontId="11" fillId="0" borderId="18" xfId="0" applyNumberFormat="1" applyFont="1" applyFill="1" applyBorder="1" applyAlignment="1" applyProtection="1">
      <alignment vertical="center"/>
      <protection/>
    </xf>
    <xf numFmtId="0" fontId="11"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protection/>
    </xf>
    <xf numFmtId="0" fontId="1" fillId="34" borderId="21" xfId="0" applyNumberFormat="1" applyFont="1" applyFill="1" applyBorder="1" applyAlignment="1" applyProtection="1">
      <alignment horizontal="center" vertical="center" textRotation="90" wrapText="1"/>
      <protection/>
    </xf>
    <xf numFmtId="0" fontId="1" fillId="34" borderId="23" xfId="0" applyNumberFormat="1" applyFont="1" applyFill="1" applyBorder="1" applyAlignment="1" applyProtection="1">
      <alignment horizontal="center" vertical="center" textRotation="90" wrapText="1"/>
      <protection/>
    </xf>
    <xf numFmtId="0" fontId="1" fillId="34" borderId="32" xfId="0" applyNumberFormat="1" applyFont="1" applyFill="1" applyBorder="1" applyAlignment="1" applyProtection="1">
      <alignment horizontal="center" vertical="center" textRotation="90" wrapText="1"/>
      <protection/>
    </xf>
    <xf numFmtId="0" fontId="4" fillId="34" borderId="21" xfId="0" applyNumberFormat="1" applyFont="1" applyFill="1" applyBorder="1" applyAlignment="1" applyProtection="1">
      <alignment horizontal="center" vertical="center" textRotation="90"/>
      <protection/>
    </xf>
    <xf numFmtId="0" fontId="4" fillId="34" borderId="23" xfId="0" applyNumberFormat="1" applyFont="1" applyFill="1" applyBorder="1" applyAlignment="1" applyProtection="1">
      <alignment horizontal="center" vertical="center" textRotation="90"/>
      <protection/>
    </xf>
    <xf numFmtId="0" fontId="4" fillId="34" borderId="32" xfId="0" applyNumberFormat="1" applyFont="1" applyFill="1" applyBorder="1" applyAlignment="1" applyProtection="1">
      <alignment horizontal="center" vertical="center" textRotation="90"/>
      <protection/>
    </xf>
    <xf numFmtId="0" fontId="4" fillId="41" borderId="21" xfId="0" applyNumberFormat="1" applyFont="1" applyFill="1" applyBorder="1" applyAlignment="1" applyProtection="1">
      <alignment horizontal="center" vertical="center" textRotation="90"/>
      <protection/>
    </xf>
    <xf numFmtId="0" fontId="4" fillId="41" borderId="23" xfId="0" applyNumberFormat="1" applyFont="1" applyFill="1" applyBorder="1" applyAlignment="1" applyProtection="1">
      <alignment horizontal="center" vertical="center" textRotation="90"/>
      <protection/>
    </xf>
    <xf numFmtId="0" fontId="4" fillId="41" borderId="32" xfId="0" applyNumberFormat="1" applyFont="1" applyFill="1" applyBorder="1" applyAlignment="1" applyProtection="1">
      <alignment horizontal="center" vertical="center" textRotation="90"/>
      <protection/>
    </xf>
    <xf numFmtId="0" fontId="1" fillId="42" borderId="21" xfId="0" applyNumberFormat="1" applyFont="1" applyFill="1" applyBorder="1" applyAlignment="1" applyProtection="1">
      <alignment horizontal="center" vertical="center" textRotation="90" wrapText="1"/>
      <protection/>
    </xf>
    <xf numFmtId="0" fontId="1" fillId="42" borderId="23" xfId="0" applyNumberFormat="1" applyFont="1" applyFill="1" applyBorder="1" applyAlignment="1" applyProtection="1">
      <alignment horizontal="center" vertical="center" textRotation="90" wrapText="1"/>
      <protection/>
    </xf>
    <xf numFmtId="0" fontId="1" fillId="42" borderId="32" xfId="0" applyNumberFormat="1" applyFont="1" applyFill="1" applyBorder="1" applyAlignment="1" applyProtection="1">
      <alignment horizontal="center" vertical="center" textRotation="90" wrapText="1"/>
      <protection/>
    </xf>
    <xf numFmtId="0" fontId="4" fillId="37" borderId="21" xfId="0" applyNumberFormat="1" applyFont="1" applyFill="1" applyBorder="1" applyAlignment="1" applyProtection="1">
      <alignment horizontal="center" vertical="center" textRotation="90"/>
      <protection/>
    </xf>
    <xf numFmtId="0" fontId="4" fillId="37" borderId="23" xfId="0" applyNumberFormat="1" applyFont="1" applyFill="1" applyBorder="1" applyAlignment="1" applyProtection="1">
      <alignment horizontal="center" vertical="center" textRotation="90"/>
      <protection/>
    </xf>
    <xf numFmtId="0" fontId="4" fillId="37" borderId="32" xfId="0" applyNumberFormat="1" applyFont="1" applyFill="1" applyBorder="1" applyAlignment="1" applyProtection="1">
      <alignment horizontal="center" vertical="center" textRotation="90"/>
      <protection/>
    </xf>
    <xf numFmtId="0" fontId="3" fillId="37" borderId="47" xfId="42" applyNumberFormat="1" applyFont="1" applyFill="1" applyBorder="1" applyAlignment="1" applyProtection="1">
      <alignment horizontal="center" vertical="center"/>
      <protection locked="0"/>
    </xf>
    <xf numFmtId="0" fontId="3" fillId="37" borderId="10" xfId="42" applyNumberFormat="1" applyFont="1" applyFill="1" applyBorder="1" applyAlignment="1" applyProtection="1">
      <alignment horizontal="center" vertical="center"/>
      <protection locked="0"/>
    </xf>
    <xf numFmtId="0" fontId="3" fillId="37" borderId="38" xfId="42" applyNumberFormat="1" applyFont="1" applyFill="1" applyBorder="1" applyAlignment="1" applyProtection="1">
      <alignment horizontal="center" vertical="center"/>
      <protection locked="0"/>
    </xf>
    <xf numFmtId="0" fontId="27" fillId="39" borderId="0" xfId="0" applyNumberFormat="1" applyFont="1" applyFill="1" applyBorder="1" applyAlignment="1" applyProtection="1">
      <alignment horizontal="left" vertical="center" wrapText="1"/>
      <protection/>
    </xf>
    <xf numFmtId="0" fontId="4" fillId="43" borderId="21" xfId="0" applyNumberFormat="1" applyFont="1" applyFill="1" applyBorder="1" applyAlignment="1" applyProtection="1">
      <alignment horizontal="center" vertical="center" textRotation="90"/>
      <protection/>
    </xf>
    <xf numFmtId="0" fontId="4" fillId="43" borderId="23" xfId="0" applyNumberFormat="1" applyFont="1" applyFill="1" applyBorder="1" applyAlignment="1" applyProtection="1">
      <alignment horizontal="center" vertical="center" textRotation="90"/>
      <protection/>
    </xf>
    <xf numFmtId="0" fontId="4" fillId="43" borderId="32" xfId="0" applyNumberFormat="1" applyFont="1" applyFill="1" applyBorder="1" applyAlignment="1" applyProtection="1">
      <alignment horizontal="center" vertical="center" textRotation="90"/>
      <protection/>
    </xf>
    <xf numFmtId="191" fontId="0" fillId="34" borderId="11" xfId="0" applyNumberFormat="1" applyFont="1" applyFill="1" applyBorder="1" applyAlignment="1" applyProtection="1">
      <alignment vertical="center"/>
      <protection locked="0"/>
    </xf>
    <xf numFmtId="191" fontId="0" fillId="34" borderId="10" xfId="0" applyNumberFormat="1" applyFont="1" applyFill="1" applyBorder="1" applyAlignment="1" applyProtection="1">
      <alignment horizontal="right" vertical="center"/>
      <protection locked="0"/>
    </xf>
    <xf numFmtId="191" fontId="26" fillId="35" borderId="47" xfId="0" applyNumberFormat="1" applyFont="1" applyFill="1" applyBorder="1" applyAlignment="1" applyProtection="1">
      <alignment horizontal="center" vertical="center"/>
      <protection/>
    </xf>
    <xf numFmtId="191" fontId="26" fillId="35" borderId="10" xfId="0" applyNumberFormat="1" applyFont="1" applyFill="1" applyBorder="1" applyAlignment="1" applyProtection="1">
      <alignment horizontal="center" vertical="center"/>
      <protection/>
    </xf>
    <xf numFmtId="191" fontId="26" fillId="35" borderId="16" xfId="0" applyNumberFormat="1" applyFont="1" applyFill="1" applyBorder="1" applyAlignment="1" applyProtection="1">
      <alignment horizontal="center" vertical="center"/>
      <protection/>
    </xf>
    <xf numFmtId="191" fontId="0" fillId="0" borderId="64" xfId="0" applyNumberFormat="1" applyFont="1" applyFill="1" applyBorder="1" applyAlignment="1" applyProtection="1">
      <alignment vertical="center"/>
      <protection/>
    </xf>
    <xf numFmtId="191" fontId="0" fillId="0" borderId="24" xfId="0" applyNumberFormat="1" applyFont="1" applyFill="1" applyBorder="1" applyAlignment="1" applyProtection="1">
      <alignment vertical="center"/>
      <protection/>
    </xf>
    <xf numFmtId="191" fontId="0" fillId="0" borderId="65" xfId="0" applyNumberFormat="1" applyFont="1" applyFill="1" applyBorder="1" applyAlignment="1" applyProtection="1">
      <alignment vertical="center"/>
      <protection/>
    </xf>
    <xf numFmtId="0" fontId="0" fillId="0" borderId="42" xfId="0" applyNumberFormat="1" applyFont="1" applyFill="1" applyBorder="1" applyAlignment="1" applyProtection="1">
      <alignment horizontal="left" vertical="center"/>
      <protection/>
    </xf>
    <xf numFmtId="0" fontId="0" fillId="0" borderId="43" xfId="0" applyNumberFormat="1" applyFont="1" applyFill="1" applyBorder="1" applyAlignment="1" applyProtection="1">
      <alignment horizontal="left" vertical="center"/>
      <protection/>
    </xf>
    <xf numFmtId="0" fontId="0" fillId="0" borderId="56" xfId="0" applyNumberFormat="1" applyFont="1" applyFill="1" applyBorder="1" applyAlignment="1" applyProtection="1">
      <alignment horizontal="left" vertical="center"/>
      <protection/>
    </xf>
    <xf numFmtId="0" fontId="0" fillId="0" borderId="4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36" xfId="0" applyNumberFormat="1" applyFont="1" applyFill="1" applyBorder="1" applyAlignment="1" applyProtection="1">
      <alignment horizontal="left" vertical="center"/>
      <protection/>
    </xf>
    <xf numFmtId="191" fontId="0" fillId="34" borderId="43" xfId="0" applyNumberFormat="1" applyFont="1" applyFill="1" applyBorder="1" applyAlignment="1" applyProtection="1">
      <alignment horizontal="right" vertical="center"/>
      <protection locked="0"/>
    </xf>
    <xf numFmtId="191" fontId="0" fillId="34" borderId="47" xfId="0" applyNumberFormat="1" applyFont="1" applyFill="1" applyBorder="1" applyAlignment="1" applyProtection="1">
      <alignment horizontal="center" vertical="center"/>
      <protection locked="0"/>
    </xf>
    <xf numFmtId="191" fontId="0" fillId="34" borderId="10" xfId="0" applyNumberFormat="1" applyFont="1" applyFill="1" applyBorder="1" applyAlignment="1" applyProtection="1">
      <alignment horizontal="center" vertical="center"/>
      <protection locked="0"/>
    </xf>
    <xf numFmtId="191" fontId="0" fillId="34" borderId="16"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left" vertical="center"/>
      <protection/>
    </xf>
    <xf numFmtId="0" fontId="3" fillId="0" borderId="52" xfId="0" applyNumberFormat="1" applyFont="1" applyFill="1" applyBorder="1" applyAlignment="1" applyProtection="1">
      <alignment horizontal="right" vertical="center"/>
      <protection/>
    </xf>
    <xf numFmtId="0" fontId="3" fillId="0" borderId="53" xfId="0" applyNumberFormat="1" applyFont="1" applyFill="1" applyBorder="1" applyAlignment="1" applyProtection="1">
      <alignment horizontal="right" vertical="center"/>
      <protection/>
    </xf>
    <xf numFmtId="0" fontId="3" fillId="0" borderId="35" xfId="0" applyNumberFormat="1" applyFont="1" applyFill="1" applyBorder="1" applyAlignment="1" applyProtection="1">
      <alignment horizontal="right" vertical="center"/>
      <protection/>
    </xf>
    <xf numFmtId="191" fontId="0" fillId="34" borderId="47" xfId="0" applyNumberFormat="1" applyFont="1" applyFill="1" applyBorder="1" applyAlignment="1" applyProtection="1" quotePrefix="1">
      <alignment horizontal="right" vertical="center"/>
      <protection locked="0"/>
    </xf>
    <xf numFmtId="191" fontId="0" fillId="34" borderId="10" xfId="0" applyNumberFormat="1" applyFont="1" applyFill="1" applyBorder="1" applyAlignment="1" applyProtection="1" quotePrefix="1">
      <alignment horizontal="right" vertical="center"/>
      <protection locked="0"/>
    </xf>
    <xf numFmtId="191" fontId="0" fillId="34" borderId="47" xfId="0" applyNumberFormat="1" applyFont="1" applyFill="1" applyBorder="1" applyAlignment="1" applyProtection="1">
      <alignment horizontal="right" vertical="center"/>
      <protection locked="0"/>
    </xf>
    <xf numFmtId="191" fontId="0" fillId="0" borderId="66" xfId="0" applyNumberFormat="1" applyFont="1" applyFill="1" applyBorder="1" applyAlignment="1" applyProtection="1">
      <alignment vertical="center"/>
      <protection/>
    </xf>
    <xf numFmtId="191" fontId="0" fillId="0" borderId="44" xfId="0" applyNumberFormat="1" applyFont="1" applyFill="1" applyBorder="1" applyAlignment="1" applyProtection="1">
      <alignment vertical="center"/>
      <protection/>
    </xf>
    <xf numFmtId="191" fontId="0" fillId="0" borderId="67" xfId="0" applyNumberFormat="1" applyFont="1" applyFill="1" applyBorder="1" applyAlignment="1" applyProtection="1">
      <alignment vertical="center"/>
      <protection/>
    </xf>
    <xf numFmtId="0" fontId="4" fillId="44" borderId="21" xfId="0" applyNumberFormat="1" applyFont="1" applyFill="1" applyBorder="1" applyAlignment="1" applyProtection="1">
      <alignment horizontal="center" vertical="center" textRotation="90"/>
      <protection/>
    </xf>
    <xf numFmtId="0" fontId="4" fillId="44" borderId="23" xfId="0" applyNumberFormat="1" applyFont="1" applyFill="1" applyBorder="1" applyAlignment="1" applyProtection="1">
      <alignment horizontal="center" vertical="center" textRotation="90"/>
      <protection/>
    </xf>
    <xf numFmtId="0" fontId="4" fillId="44" borderId="32" xfId="0" applyNumberFormat="1" applyFont="1" applyFill="1" applyBorder="1" applyAlignment="1" applyProtection="1">
      <alignment horizontal="center" vertical="center" textRotation="90"/>
      <protection/>
    </xf>
    <xf numFmtId="0" fontId="0" fillId="0" borderId="61"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left" vertical="center" wrapText="1"/>
      <protection/>
    </xf>
    <xf numFmtId="0" fontId="0" fillId="0" borderId="6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36" xfId="0" applyNumberFormat="1" applyFont="1" applyFill="1" applyBorder="1" applyAlignment="1" applyProtection="1">
      <alignment horizontal="left" vertical="center" wrapText="1"/>
      <protection/>
    </xf>
    <xf numFmtId="0" fontId="24" fillId="34" borderId="11" xfId="0" applyNumberFormat="1" applyFont="1" applyFill="1" applyBorder="1" applyAlignment="1" applyProtection="1" quotePrefix="1">
      <alignment horizontal="center" vertical="center"/>
      <protection locked="0"/>
    </xf>
    <xf numFmtId="0" fontId="13" fillId="0" borderId="0" xfId="0" applyNumberFormat="1" applyFont="1" applyFill="1" applyBorder="1" applyAlignment="1" applyProtection="1">
      <alignment horizontal="center" vertical="center" wrapText="1"/>
      <protection/>
    </xf>
    <xf numFmtId="0" fontId="13" fillId="34" borderId="0" xfId="0" applyNumberFormat="1" applyFont="1" applyFill="1" applyBorder="1" applyAlignment="1" applyProtection="1">
      <alignment horizontal="center" vertical="center" wrapText="1"/>
      <protection locked="0"/>
    </xf>
    <xf numFmtId="0" fontId="19" fillId="0" borderId="0" xfId="0" applyNumberFormat="1" applyFont="1" applyFill="1" applyBorder="1" applyAlignment="1" applyProtection="1">
      <alignment horizontal="center" vertical="center" wrapText="1"/>
      <protection/>
    </xf>
    <xf numFmtId="191" fontId="0" fillId="34" borderId="15" xfId="0" applyNumberFormat="1" applyFont="1" applyFill="1" applyBorder="1" applyAlignment="1" applyProtection="1">
      <alignment vertical="center"/>
      <protection locked="0"/>
    </xf>
    <xf numFmtId="0" fontId="5" fillId="34" borderId="21" xfId="0" applyNumberFormat="1" applyFont="1" applyFill="1" applyBorder="1" applyAlignment="1" applyProtection="1">
      <alignment horizontal="center" vertical="center" textRotation="90"/>
      <protection/>
    </xf>
    <xf numFmtId="0" fontId="5" fillId="34" borderId="23" xfId="0" applyNumberFormat="1" applyFont="1" applyFill="1" applyBorder="1" applyAlignment="1" applyProtection="1">
      <alignment horizontal="center" vertical="center" textRotation="90"/>
      <protection/>
    </xf>
    <xf numFmtId="0" fontId="5" fillId="34" borderId="32" xfId="0" applyNumberFormat="1" applyFont="1" applyFill="1" applyBorder="1" applyAlignment="1" applyProtection="1">
      <alignment horizontal="center" vertical="center" textRotation="90"/>
      <protection/>
    </xf>
    <xf numFmtId="0" fontId="1" fillId="0" borderId="47" xfId="0" applyNumberFormat="1" applyFont="1" applyBorder="1" applyAlignment="1" applyProtection="1">
      <alignment horizontal="right" vertical="center"/>
      <protection/>
    </xf>
    <xf numFmtId="0" fontId="1" fillId="0" borderId="10" xfId="0" applyNumberFormat="1" applyFont="1" applyBorder="1" applyAlignment="1" applyProtection="1">
      <alignment horizontal="right" vertical="center"/>
      <protection/>
    </xf>
    <xf numFmtId="0" fontId="1" fillId="0" borderId="38" xfId="0" applyNumberFormat="1" applyFont="1" applyBorder="1" applyAlignment="1" applyProtection="1">
      <alignment horizontal="right" vertical="center"/>
      <protection/>
    </xf>
    <xf numFmtId="0" fontId="16" fillId="0" borderId="28" xfId="0" applyNumberFormat="1" applyFont="1" applyFill="1" applyBorder="1" applyAlignment="1" applyProtection="1">
      <alignment horizontal="center" vertical="center"/>
      <protection/>
    </xf>
    <xf numFmtId="0" fontId="16" fillId="0" borderId="18" xfId="0" applyNumberFormat="1" applyFont="1" applyFill="1" applyBorder="1" applyAlignment="1" applyProtection="1">
      <alignment horizontal="center" vertical="center"/>
      <protection/>
    </xf>
    <xf numFmtId="0" fontId="16" fillId="0" borderId="19" xfId="0" applyNumberFormat="1" applyFont="1" applyFill="1" applyBorder="1" applyAlignment="1" applyProtection="1">
      <alignment horizontal="center" vertical="center"/>
      <protection/>
    </xf>
    <xf numFmtId="0" fontId="3" fillId="0" borderId="63" xfId="0" applyNumberFormat="1" applyFont="1" applyBorder="1" applyAlignment="1" applyProtection="1">
      <alignment horizontal="right" vertical="center"/>
      <protection/>
    </xf>
    <xf numFmtId="0" fontId="3" fillId="0" borderId="53" xfId="0" applyNumberFormat="1" applyFont="1" applyBorder="1" applyAlignment="1" applyProtection="1">
      <alignment horizontal="right" vertical="center"/>
      <protection/>
    </xf>
    <xf numFmtId="0" fontId="3" fillId="0" borderId="39" xfId="0" applyNumberFormat="1" applyFont="1" applyBorder="1" applyAlignment="1" applyProtection="1">
      <alignment horizontal="right" vertical="center"/>
      <protection/>
    </xf>
    <xf numFmtId="0" fontId="3" fillId="0" borderId="28" xfId="0" applyNumberFormat="1" applyFont="1" applyBorder="1" applyAlignment="1" applyProtection="1">
      <alignment horizontal="right" vertical="center"/>
      <protection/>
    </xf>
    <xf numFmtId="0" fontId="3" fillId="0" borderId="18" xfId="0" applyNumberFormat="1" applyFont="1" applyBorder="1" applyAlignment="1" applyProtection="1">
      <alignment horizontal="right" vertical="center"/>
      <protection/>
    </xf>
    <xf numFmtId="0" fontId="3" fillId="0" borderId="19" xfId="0" applyNumberFormat="1" applyFont="1" applyBorder="1" applyAlignment="1" applyProtection="1">
      <alignment horizontal="right" vertical="center"/>
      <protection/>
    </xf>
    <xf numFmtId="0" fontId="2" fillId="0" borderId="10" xfId="0" applyNumberFormat="1" applyFont="1" applyBorder="1" applyAlignment="1" applyProtection="1">
      <alignment horizontal="left" vertical="center"/>
      <protection/>
    </xf>
    <xf numFmtId="0" fontId="2" fillId="0" borderId="38" xfId="0" applyNumberFormat="1" applyFont="1" applyBorder="1" applyAlignment="1" applyProtection="1">
      <alignment horizontal="left" vertical="center"/>
      <protection/>
    </xf>
    <xf numFmtId="0" fontId="0" fillId="0" borderId="13" xfId="0" applyNumberFormat="1" applyFont="1" applyFill="1" applyBorder="1" applyAlignment="1" applyProtection="1">
      <alignment horizontal="left" vertical="center"/>
      <protection/>
    </xf>
    <xf numFmtId="0" fontId="0" fillId="0" borderId="48" xfId="0" applyNumberFormat="1" applyFont="1" applyFill="1" applyBorder="1" applyAlignment="1" applyProtection="1">
      <alignment horizontal="left" vertical="center"/>
      <protection/>
    </xf>
    <xf numFmtId="0" fontId="20" fillId="0" borderId="59" xfId="0" applyNumberFormat="1" applyFont="1" applyBorder="1" applyAlignment="1" applyProtection="1">
      <alignment horizontal="center" vertical="center"/>
      <protection/>
    </xf>
    <xf numFmtId="0" fontId="20" fillId="0" borderId="14" xfId="0" applyNumberFormat="1" applyFont="1" applyBorder="1" applyAlignment="1" applyProtection="1">
      <alignment horizontal="center" vertical="center"/>
      <protection/>
    </xf>
    <xf numFmtId="0" fontId="20" fillId="0" borderId="40" xfId="0" applyNumberFormat="1" applyFont="1" applyBorder="1" applyAlignment="1" applyProtection="1">
      <alignment horizontal="center" vertical="center"/>
      <protection/>
    </xf>
    <xf numFmtId="0" fontId="3" fillId="40" borderId="61" xfId="0" applyNumberFormat="1" applyFont="1" applyFill="1" applyBorder="1" applyAlignment="1" applyProtection="1">
      <alignment horizontal="center" vertical="center"/>
      <protection/>
    </xf>
    <xf numFmtId="0" fontId="3" fillId="40" borderId="13" xfId="0" applyNumberFormat="1" applyFont="1" applyFill="1" applyBorder="1" applyAlignment="1" applyProtection="1">
      <alignment horizontal="center" vertical="center"/>
      <protection/>
    </xf>
    <xf numFmtId="0" fontId="3" fillId="40" borderId="62" xfId="0" applyNumberFormat="1" applyFont="1" applyFill="1" applyBorder="1" applyAlignment="1" applyProtection="1">
      <alignment horizontal="center" vertical="center"/>
      <protection/>
    </xf>
    <xf numFmtId="0" fontId="4" fillId="0" borderId="42" xfId="0" applyNumberFormat="1" applyFont="1" applyFill="1" applyBorder="1" applyAlignment="1" applyProtection="1">
      <alignment horizontal="center" vertical="center"/>
      <protection/>
    </xf>
    <xf numFmtId="0" fontId="4" fillId="0" borderId="43" xfId="0" applyNumberFormat="1" applyFont="1" applyFill="1" applyBorder="1" applyAlignment="1" applyProtection="1">
      <alignment horizontal="center" vertical="center"/>
      <protection/>
    </xf>
    <xf numFmtId="0" fontId="4" fillId="0" borderId="56" xfId="0" applyNumberFormat="1" applyFont="1" applyFill="1" applyBorder="1" applyAlignment="1" applyProtection="1">
      <alignment horizontal="center" vertical="center"/>
      <protection/>
    </xf>
    <xf numFmtId="0" fontId="18" fillId="0" borderId="43"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191" fontId="0" fillId="34" borderId="16" xfId="0" applyNumberFormat="1" applyFont="1" applyFill="1" applyBorder="1" applyAlignment="1" applyProtection="1">
      <alignment horizontal="right" vertical="center"/>
      <protection locked="0"/>
    </xf>
    <xf numFmtId="0" fontId="0" fillId="0" borderId="23" xfId="0" applyNumberFormat="1" applyFont="1" applyFill="1" applyBorder="1" applyAlignment="1" applyProtection="1">
      <alignment horizontal="center" vertical="center"/>
      <protection/>
    </xf>
    <xf numFmtId="0" fontId="0" fillId="0" borderId="61"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left" vertical="center" wrapText="1"/>
      <protection/>
    </xf>
    <xf numFmtId="0" fontId="0" fillId="0" borderId="62" xfId="0" applyNumberFormat="1" applyFont="1" applyFill="1" applyBorder="1" applyAlignment="1" applyProtection="1">
      <alignment horizontal="left" vertical="center" wrapText="1"/>
      <protection/>
    </xf>
    <xf numFmtId="0" fontId="0" fillId="0" borderId="60" xfId="0"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left" vertical="center" wrapText="1"/>
      <protection/>
    </xf>
    <xf numFmtId="0" fontId="2" fillId="0" borderId="27"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191" fontId="0" fillId="34" borderId="61" xfId="0" applyNumberFormat="1" applyFont="1" applyFill="1" applyBorder="1" applyAlignment="1" applyProtection="1">
      <alignment vertical="center"/>
      <protection locked="0"/>
    </xf>
    <xf numFmtId="191" fontId="0" fillId="34" borderId="13" xfId="0" applyNumberFormat="1" applyFont="1" applyFill="1" applyBorder="1" applyAlignment="1" applyProtection="1">
      <alignment vertical="center"/>
      <protection locked="0"/>
    </xf>
    <xf numFmtId="191" fontId="0" fillId="34" borderId="62" xfId="0" applyNumberFormat="1" applyFont="1" applyFill="1" applyBorder="1" applyAlignment="1" applyProtection="1">
      <alignment vertical="center"/>
      <protection locked="0"/>
    </xf>
    <xf numFmtId="191" fontId="0" fillId="34" borderId="60" xfId="0" applyNumberFormat="1" applyFont="1" applyFill="1" applyBorder="1" applyAlignment="1" applyProtection="1">
      <alignment vertical="center"/>
      <protection locked="0"/>
    </xf>
    <xf numFmtId="191" fontId="0" fillId="34" borderId="17" xfId="0" applyNumberFormat="1" applyFont="1" applyFill="1" applyBorder="1" applyAlignment="1" applyProtection="1">
      <alignment vertical="center"/>
      <protection locked="0"/>
    </xf>
    <xf numFmtId="0" fontId="0" fillId="0" borderId="27" xfId="0" applyNumberFormat="1" applyFont="1" applyFill="1" applyBorder="1" applyAlignment="1" applyProtection="1" quotePrefix="1">
      <alignment horizontal="center" vertical="center"/>
      <protection/>
    </xf>
    <xf numFmtId="0" fontId="0" fillId="0" borderId="22" xfId="0" applyNumberFormat="1" applyFont="1" applyFill="1" applyBorder="1" applyAlignment="1" applyProtection="1" quotePrefix="1">
      <alignment horizontal="center" vertical="center"/>
      <protection/>
    </xf>
    <xf numFmtId="191" fontId="0" fillId="34" borderId="14" xfId="0" applyNumberFormat="1" applyFont="1" applyFill="1" applyBorder="1" applyAlignment="1" applyProtection="1">
      <alignment vertical="center"/>
      <protection locked="0"/>
    </xf>
    <xf numFmtId="191" fontId="0" fillId="34" borderId="10" xfId="0" applyNumberFormat="1" applyFont="1" applyFill="1" applyBorder="1" applyAlignment="1" applyProtection="1">
      <alignment vertical="center"/>
      <protection locked="0"/>
    </xf>
    <xf numFmtId="191" fontId="0" fillId="34" borderId="53" xfId="0" applyNumberFormat="1" applyFont="1" applyFill="1" applyBorder="1" applyAlignment="1" applyProtection="1">
      <alignment vertical="center"/>
      <protection locked="0"/>
    </xf>
    <xf numFmtId="0" fontId="2" fillId="0" borderId="61" xfId="0" applyNumberFormat="1" applyFont="1" applyFill="1" applyBorder="1" applyAlignment="1" applyProtection="1">
      <alignment horizontal="center" vertical="center"/>
      <protection/>
    </xf>
    <xf numFmtId="0" fontId="2" fillId="0" borderId="60" xfId="0" applyNumberFormat="1" applyFont="1" applyFill="1" applyBorder="1" applyAlignment="1" applyProtection="1">
      <alignment horizontal="center" vertical="center"/>
      <protection/>
    </xf>
    <xf numFmtId="191" fontId="2" fillId="34" borderId="64" xfId="0" applyNumberFormat="1" applyFont="1" applyFill="1" applyBorder="1" applyAlignment="1" applyProtection="1">
      <alignment vertical="center"/>
      <protection locked="0"/>
    </xf>
    <xf numFmtId="191" fontId="2" fillId="34" borderId="24" xfId="0" applyNumberFormat="1" applyFont="1" applyFill="1" applyBorder="1" applyAlignment="1" applyProtection="1">
      <alignment vertical="center"/>
      <protection locked="0"/>
    </xf>
    <xf numFmtId="191" fontId="2" fillId="34" borderId="65" xfId="0" applyNumberFormat="1" applyFont="1" applyFill="1" applyBorder="1" applyAlignment="1" applyProtection="1">
      <alignment vertical="center"/>
      <protection locked="0"/>
    </xf>
    <xf numFmtId="191" fontId="0" fillId="0" borderId="61" xfId="0" applyNumberFormat="1" applyFont="1" applyFill="1" applyBorder="1" applyAlignment="1" applyProtection="1">
      <alignment horizontal="right" vertical="center"/>
      <protection/>
    </xf>
    <xf numFmtId="191" fontId="0" fillId="0" borderId="13" xfId="0" applyNumberFormat="1" applyFont="1" applyFill="1" applyBorder="1" applyAlignment="1" applyProtection="1">
      <alignment horizontal="right" vertical="center"/>
      <protection/>
    </xf>
    <xf numFmtId="191" fontId="0" fillId="0" borderId="62" xfId="0" applyNumberFormat="1" applyFont="1" applyFill="1" applyBorder="1" applyAlignment="1" applyProtection="1">
      <alignment horizontal="right" vertical="center"/>
      <protection/>
    </xf>
    <xf numFmtId="191" fontId="0" fillId="0" borderId="60" xfId="0" applyNumberFormat="1" applyFont="1" applyFill="1" applyBorder="1" applyAlignment="1" applyProtection="1">
      <alignment horizontal="right" vertical="center"/>
      <protection/>
    </xf>
    <xf numFmtId="191" fontId="0" fillId="0" borderId="11" xfId="0" applyNumberFormat="1" applyFont="1" applyFill="1" applyBorder="1" applyAlignment="1" applyProtection="1">
      <alignment horizontal="right" vertical="center"/>
      <protection/>
    </xf>
    <xf numFmtId="191" fontId="0" fillId="0" borderId="17" xfId="0" applyNumberFormat="1" applyFont="1" applyFill="1" applyBorder="1" applyAlignment="1" applyProtection="1">
      <alignment horizontal="right" vertical="center"/>
      <protection/>
    </xf>
    <xf numFmtId="0" fontId="0" fillId="0" borderId="4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4" fillId="45" borderId="56" xfId="0" applyNumberFormat="1" applyFont="1" applyFill="1" applyBorder="1" applyAlignment="1" applyProtection="1">
      <alignment horizontal="center" vertical="center" textRotation="90"/>
      <protection/>
    </xf>
    <xf numFmtId="0" fontId="4" fillId="45" borderId="36" xfId="0" applyNumberFormat="1" applyFont="1" applyFill="1" applyBorder="1" applyAlignment="1" applyProtection="1">
      <alignment horizontal="center" vertical="center" textRotation="90"/>
      <protection/>
    </xf>
    <xf numFmtId="0" fontId="4" fillId="45" borderId="55" xfId="0" applyNumberFormat="1" applyFont="1" applyFill="1" applyBorder="1" applyAlignment="1" applyProtection="1">
      <alignment horizontal="center" vertical="center" textRotation="90"/>
      <protection/>
    </xf>
    <xf numFmtId="0" fontId="0" fillId="34" borderId="14" xfId="0" applyNumberFormat="1" applyFont="1" applyFill="1" applyBorder="1" applyAlignment="1" applyProtection="1">
      <alignment horizontal="center" vertical="center"/>
      <protection locked="0"/>
    </xf>
    <xf numFmtId="0" fontId="1" fillId="34" borderId="10" xfId="0" applyNumberFormat="1" applyFont="1" applyFill="1" applyBorder="1" applyAlignment="1" applyProtection="1">
      <alignment horizontal="center" vertical="center"/>
      <protection locked="0"/>
    </xf>
    <xf numFmtId="191" fontId="1" fillId="0" borderId="68" xfId="42" applyNumberFormat="1" applyFont="1" applyFill="1" applyBorder="1" applyAlignment="1" applyProtection="1">
      <alignment horizontal="right" vertical="center"/>
      <protection/>
    </xf>
    <xf numFmtId="191" fontId="1" fillId="0" borderId="69" xfId="42" applyNumberFormat="1" applyFont="1" applyFill="1" applyBorder="1" applyAlignment="1" applyProtection="1">
      <alignment horizontal="right" vertical="center"/>
      <protection/>
    </xf>
    <xf numFmtId="191" fontId="1" fillId="0" borderId="33" xfId="42" applyNumberFormat="1" applyFont="1" applyFill="1" applyBorder="1" applyAlignment="1" applyProtection="1">
      <alignment horizontal="right" vertical="center"/>
      <protection/>
    </xf>
    <xf numFmtId="191" fontId="0" fillId="0" borderId="49" xfId="0" applyNumberFormat="1" applyFont="1" applyFill="1" applyBorder="1" applyAlignment="1" applyProtection="1">
      <alignment vertical="center"/>
      <protection/>
    </xf>
    <xf numFmtId="191" fontId="0" fillId="0" borderId="50" xfId="0" applyNumberFormat="1" applyFont="1" applyFill="1" applyBorder="1" applyAlignment="1" applyProtection="1">
      <alignment vertical="center"/>
      <protection/>
    </xf>
    <xf numFmtId="191" fontId="0" fillId="0" borderId="70" xfId="0" applyNumberFormat="1" applyFont="1" applyFill="1" applyBorder="1" applyAlignment="1" applyProtection="1">
      <alignment vertical="center"/>
      <protection/>
    </xf>
    <xf numFmtId="191" fontId="0" fillId="34" borderId="53" xfId="0" applyNumberFormat="1" applyFont="1" applyFill="1" applyBorder="1" applyAlignment="1" applyProtection="1">
      <alignment horizontal="right" vertical="center"/>
      <protection locked="0"/>
    </xf>
    <xf numFmtId="0" fontId="8" fillId="33" borderId="21" xfId="0" applyFont="1" applyFill="1" applyBorder="1" applyAlignment="1" applyProtection="1">
      <alignment horizontal="center" vertical="center" textRotation="90"/>
      <protection/>
    </xf>
    <xf numFmtId="0" fontId="8" fillId="33" borderId="23" xfId="0" applyFont="1" applyFill="1" applyBorder="1" applyAlignment="1" applyProtection="1">
      <alignment horizontal="center" vertical="center" textRotation="90"/>
      <protection/>
    </xf>
    <xf numFmtId="0" fontId="8" fillId="33" borderId="32" xfId="0" applyFont="1" applyFill="1" applyBorder="1" applyAlignment="1" applyProtection="1">
      <alignment horizontal="center" vertical="center" textRotation="90"/>
      <protection/>
    </xf>
    <xf numFmtId="1" fontId="13" fillId="33" borderId="71" xfId="0" applyNumberFormat="1" applyFont="1" applyFill="1" applyBorder="1" applyAlignment="1" applyProtection="1">
      <alignment vertical="center" textRotation="90"/>
      <protection/>
    </xf>
    <xf numFmtId="1" fontId="13" fillId="33" borderId="72" xfId="0" applyNumberFormat="1" applyFont="1" applyFill="1" applyBorder="1" applyAlignment="1" applyProtection="1">
      <alignment vertical="center" textRotation="90"/>
      <protection/>
    </xf>
    <xf numFmtId="1" fontId="13" fillId="33" borderId="73" xfId="0" applyNumberFormat="1" applyFont="1" applyFill="1" applyBorder="1" applyAlignment="1" applyProtection="1">
      <alignment vertical="center" textRotation="90"/>
      <protection/>
    </xf>
    <xf numFmtId="0" fontId="13" fillId="0" borderId="71" xfId="0" applyFont="1" applyBorder="1" applyAlignment="1" applyProtection="1">
      <alignment horizontal="center" vertical="center" textRotation="90"/>
      <protection/>
    </xf>
    <xf numFmtId="0" fontId="13" fillId="0" borderId="72" xfId="0" applyFont="1" applyBorder="1" applyAlignment="1" applyProtection="1">
      <alignment horizontal="center" vertical="center" textRotation="90"/>
      <protection/>
    </xf>
    <xf numFmtId="0" fontId="13" fillId="0" borderId="73" xfId="0" applyFont="1" applyBorder="1" applyAlignment="1" applyProtection="1">
      <alignment horizontal="center" vertical="center" textRotation="90"/>
      <protection/>
    </xf>
    <xf numFmtId="0" fontId="13" fillId="0" borderId="25" xfId="0" applyFont="1" applyBorder="1" applyAlignment="1" applyProtection="1">
      <alignment horizontal="center" textRotation="90"/>
      <protection/>
    </xf>
    <xf numFmtId="0" fontId="20" fillId="33" borderId="21" xfId="0" applyFont="1" applyFill="1" applyBorder="1" applyAlignment="1" applyProtection="1">
      <alignment horizontal="center" vertical="center" textRotation="90"/>
      <protection/>
    </xf>
    <xf numFmtId="0" fontId="20" fillId="33" borderId="23" xfId="0" applyFont="1" applyFill="1" applyBorder="1" applyAlignment="1" applyProtection="1">
      <alignment horizontal="center" vertical="center" textRotation="90"/>
      <protection/>
    </xf>
    <xf numFmtId="0" fontId="20" fillId="33" borderId="22" xfId="0" applyFont="1" applyFill="1" applyBorder="1" applyAlignment="1" applyProtection="1">
      <alignment horizontal="center" vertical="center" textRotation="90"/>
      <protection/>
    </xf>
    <xf numFmtId="0" fontId="18" fillId="33" borderId="27" xfId="0" applyFont="1" applyFill="1" applyBorder="1" applyAlignment="1" applyProtection="1">
      <alignment horizontal="center" vertical="center" textRotation="90"/>
      <protection/>
    </xf>
    <xf numFmtId="0" fontId="18" fillId="33" borderId="23" xfId="0" applyFont="1" applyFill="1" applyBorder="1" applyAlignment="1" applyProtection="1">
      <alignment horizontal="center" vertical="center" textRotation="90"/>
      <protection/>
    </xf>
    <xf numFmtId="0" fontId="13" fillId="33" borderId="74" xfId="0" applyFont="1" applyFill="1" applyBorder="1" applyAlignment="1" applyProtection="1">
      <alignment horizontal="left" vertical="center" textRotation="90"/>
      <protection/>
    </xf>
    <xf numFmtId="0" fontId="13" fillId="33" borderId="26" xfId="0" applyFont="1" applyFill="1" applyBorder="1" applyAlignment="1" applyProtection="1">
      <alignment horizontal="left" vertical="center" textRotation="90"/>
      <protection/>
    </xf>
    <xf numFmtId="0" fontId="23" fillId="33" borderId="74" xfId="0" applyFont="1" applyFill="1" applyBorder="1" applyAlignment="1" applyProtection="1">
      <alignment horizontal="center" vertical="center" textRotation="90"/>
      <protection/>
    </xf>
    <xf numFmtId="0" fontId="23" fillId="33" borderId="26" xfId="0" applyFont="1" applyFill="1" applyBorder="1" applyAlignment="1" applyProtection="1">
      <alignment horizontal="center" vertical="center" textRotation="90"/>
      <protection/>
    </xf>
    <xf numFmtId="0" fontId="23" fillId="33" borderId="33" xfId="0" applyFont="1" applyFill="1" applyBorder="1" applyAlignment="1" applyProtection="1">
      <alignment horizontal="center" vertical="center" textRotation="90"/>
      <protection/>
    </xf>
    <xf numFmtId="191" fontId="7" fillId="33" borderId="51" xfId="42" applyNumberFormat="1" applyFont="1" applyFill="1" applyBorder="1" applyAlignment="1" applyProtection="1">
      <alignment horizontal="left" wrapText="1"/>
      <protection/>
    </xf>
    <xf numFmtId="191" fontId="7" fillId="33" borderId="10" xfId="42" applyNumberFormat="1" applyFont="1" applyFill="1" applyBorder="1" applyAlignment="1" applyProtection="1">
      <alignment horizontal="left" wrapText="1"/>
      <protection/>
    </xf>
    <xf numFmtId="191" fontId="7" fillId="33" borderId="16" xfId="42" applyNumberFormat="1" applyFont="1" applyFill="1" applyBorder="1" applyAlignment="1" applyProtection="1">
      <alignment horizontal="left" wrapText="1"/>
      <protection/>
    </xf>
    <xf numFmtId="0" fontId="8" fillId="33" borderId="28" xfId="0" applyFont="1" applyFill="1" applyBorder="1" applyAlignment="1" applyProtection="1">
      <alignment horizontal="center" shrinkToFit="1"/>
      <protection/>
    </xf>
    <xf numFmtId="0" fontId="8" fillId="33" borderId="18" xfId="0" applyFont="1" applyFill="1" applyBorder="1" applyAlignment="1" applyProtection="1">
      <alignment horizontal="center" shrinkToFit="1"/>
      <protection/>
    </xf>
    <xf numFmtId="0" fontId="8" fillId="33" borderId="19" xfId="0" applyFont="1" applyFill="1" applyBorder="1" applyAlignment="1" applyProtection="1">
      <alignment horizontal="center" shrinkToFit="1"/>
      <protection/>
    </xf>
    <xf numFmtId="191" fontId="7" fillId="33" borderId="59" xfId="42" applyNumberFormat="1" applyFont="1" applyFill="1" applyBorder="1" applyAlignment="1" applyProtection="1">
      <alignment horizontal="left" wrapText="1"/>
      <protection/>
    </xf>
    <xf numFmtId="191" fontId="7" fillId="33" borderId="14" xfId="42" applyNumberFormat="1" applyFont="1" applyFill="1" applyBorder="1" applyAlignment="1" applyProtection="1">
      <alignment horizontal="left" wrapText="1"/>
      <protection/>
    </xf>
    <xf numFmtId="191" fontId="7" fillId="33" borderId="40" xfId="42" applyNumberFormat="1" applyFont="1" applyFill="1" applyBorder="1" applyAlignment="1" applyProtection="1">
      <alignment horizontal="left" wrapText="1"/>
      <protection/>
    </xf>
    <xf numFmtId="191" fontId="7" fillId="33" borderId="60" xfId="42" applyNumberFormat="1" applyFont="1" applyFill="1" applyBorder="1" applyAlignment="1" applyProtection="1">
      <alignment horizontal="left" wrapText="1"/>
      <protection/>
    </xf>
    <xf numFmtId="191" fontId="7" fillId="33" borderId="11" xfId="42" applyNumberFormat="1" applyFont="1" applyFill="1" applyBorder="1" applyAlignment="1" applyProtection="1">
      <alignment horizontal="left" wrapText="1"/>
      <protection/>
    </xf>
    <xf numFmtId="191" fontId="7" fillId="33" borderId="17" xfId="42" applyNumberFormat="1" applyFont="1" applyFill="1" applyBorder="1" applyAlignment="1" applyProtection="1">
      <alignment horizontal="left" wrapText="1"/>
      <protection/>
    </xf>
    <xf numFmtId="191" fontId="7" fillId="35" borderId="51" xfId="42" applyNumberFormat="1" applyFont="1" applyFill="1" applyBorder="1" applyAlignment="1" applyProtection="1">
      <alignment horizontal="left" wrapText="1"/>
      <protection/>
    </xf>
    <xf numFmtId="191" fontId="7" fillId="35" borderId="10" xfId="42" applyNumberFormat="1" applyFont="1" applyFill="1" applyBorder="1" applyAlignment="1" applyProtection="1">
      <alignment horizontal="left" wrapText="1"/>
      <protection/>
    </xf>
    <xf numFmtId="191" fontId="7" fillId="35" borderId="16" xfId="42" applyNumberFormat="1" applyFont="1" applyFill="1" applyBorder="1" applyAlignment="1" applyProtection="1">
      <alignment horizontal="left" wrapText="1"/>
      <protection/>
    </xf>
    <xf numFmtId="191" fontId="7" fillId="35" borderId="60" xfId="42" applyNumberFormat="1" applyFont="1" applyFill="1" applyBorder="1" applyAlignment="1" applyProtection="1">
      <alignment horizontal="left" wrapText="1"/>
      <protection/>
    </xf>
    <xf numFmtId="191" fontId="7" fillId="35" borderId="11" xfId="42" applyNumberFormat="1" applyFont="1" applyFill="1" applyBorder="1" applyAlignment="1" applyProtection="1">
      <alignment horizontal="left" wrapText="1"/>
      <protection/>
    </xf>
    <xf numFmtId="191" fontId="7" fillId="35" borderId="17" xfId="42" applyNumberFormat="1" applyFont="1" applyFill="1" applyBorder="1" applyAlignment="1" applyProtection="1">
      <alignment horizontal="left" wrapText="1"/>
      <protection/>
    </xf>
    <xf numFmtId="0" fontId="7" fillId="33" borderId="52" xfId="0" applyFont="1" applyFill="1" applyBorder="1" applyAlignment="1" applyProtection="1">
      <alignment horizontal="left" wrapText="1"/>
      <protection/>
    </xf>
    <xf numFmtId="0" fontId="7" fillId="33" borderId="35" xfId="0" applyFont="1" applyFill="1" applyBorder="1" applyAlignment="1" applyProtection="1">
      <alignment horizontal="left" wrapText="1"/>
      <protection/>
    </xf>
    <xf numFmtId="0" fontId="7" fillId="33" borderId="53" xfId="0" applyFont="1" applyFill="1" applyBorder="1" applyAlignment="1" applyProtection="1">
      <alignment horizontal="left" wrapText="1"/>
      <protection/>
    </xf>
    <xf numFmtId="0" fontId="0" fillId="46" borderId="42" xfId="0" applyNumberFormat="1" applyFont="1" applyFill="1" applyBorder="1" applyAlignment="1" applyProtection="1">
      <alignment horizontal="center"/>
      <protection/>
    </xf>
    <xf numFmtId="0" fontId="0" fillId="46" borderId="56" xfId="0" applyNumberFormat="1" applyFont="1" applyFill="1" applyBorder="1" applyAlignment="1" applyProtection="1">
      <alignment horizontal="center"/>
      <protection/>
    </xf>
    <xf numFmtId="0" fontId="0" fillId="46" borderId="29" xfId="0" applyNumberFormat="1" applyFont="1" applyFill="1" applyBorder="1" applyAlignment="1" applyProtection="1">
      <alignment horizontal="center"/>
      <protection/>
    </xf>
    <xf numFmtId="0" fontId="0" fillId="46" borderId="55" xfId="0" applyNumberFormat="1" applyFont="1" applyFill="1" applyBorder="1" applyAlignment="1" applyProtection="1">
      <alignment horizontal="center"/>
      <protection/>
    </xf>
    <xf numFmtId="0" fontId="3" fillId="34" borderId="24" xfId="0" applyFont="1" applyFill="1" applyBorder="1" applyAlignment="1" applyProtection="1">
      <alignment horizontal="center" vertical="center"/>
      <protection locked="0"/>
    </xf>
    <xf numFmtId="0" fontId="2" fillId="0" borderId="75"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xf>
    <xf numFmtId="0" fontId="2" fillId="0" borderId="58" xfId="0" applyFont="1" applyFill="1" applyBorder="1" applyAlignment="1" applyProtection="1">
      <alignment horizontal="left" vertical="center" wrapText="1"/>
      <protection/>
    </xf>
    <xf numFmtId="191" fontId="18" fillId="34" borderId="47" xfId="42" applyNumberFormat="1" applyFont="1" applyFill="1" applyBorder="1" applyAlignment="1" applyProtection="1">
      <alignment horizontal="right"/>
      <protection locked="0"/>
    </xf>
    <xf numFmtId="191" fontId="18" fillId="34" borderId="10" xfId="42" applyNumberFormat="1" applyFont="1" applyFill="1" applyBorder="1" applyAlignment="1" applyProtection="1">
      <alignment horizontal="right"/>
      <protection locked="0"/>
    </xf>
    <xf numFmtId="191" fontId="18" fillId="34" borderId="16" xfId="42" applyNumberFormat="1" applyFont="1" applyFill="1" applyBorder="1" applyAlignment="1" applyProtection="1">
      <alignment horizontal="right"/>
      <protection locked="0"/>
    </xf>
    <xf numFmtId="0" fontId="4" fillId="37" borderId="42" xfId="0" applyNumberFormat="1" applyFont="1" applyFill="1" applyBorder="1" applyAlignment="1" applyProtection="1">
      <alignment horizontal="center" vertical="center" textRotation="90"/>
      <protection/>
    </xf>
    <xf numFmtId="0" fontId="4" fillId="37" borderId="56" xfId="0" applyNumberFormat="1" applyFont="1" applyFill="1" applyBorder="1" applyAlignment="1" applyProtection="1">
      <alignment horizontal="center" vertical="center" textRotation="90"/>
      <protection/>
    </xf>
    <xf numFmtId="0" fontId="4" fillId="37" borderId="41" xfId="0" applyNumberFormat="1" applyFont="1" applyFill="1" applyBorder="1" applyAlignment="1" applyProtection="1">
      <alignment horizontal="center" vertical="center" textRotation="90"/>
      <protection/>
    </xf>
    <xf numFmtId="0" fontId="4" fillId="37" borderId="36" xfId="0" applyNumberFormat="1" applyFont="1" applyFill="1" applyBorder="1" applyAlignment="1" applyProtection="1">
      <alignment horizontal="center" vertical="center" textRotation="90"/>
      <protection/>
    </xf>
    <xf numFmtId="0" fontId="4" fillId="37" borderId="29" xfId="0" applyNumberFormat="1" applyFont="1" applyFill="1" applyBorder="1" applyAlignment="1" applyProtection="1">
      <alignment horizontal="center" vertical="center" textRotation="90"/>
      <protection/>
    </xf>
    <xf numFmtId="0" fontId="4" fillId="37" borderId="55" xfId="0" applyNumberFormat="1" applyFont="1" applyFill="1" applyBorder="1" applyAlignment="1" applyProtection="1">
      <alignment horizontal="center" vertical="center" textRotation="90"/>
      <protection/>
    </xf>
    <xf numFmtId="0" fontId="1" fillId="0" borderId="47" xfId="0" applyNumberFormat="1" applyFont="1" applyFill="1" applyBorder="1" applyAlignment="1" applyProtection="1">
      <alignment horizontal="left"/>
      <protection/>
    </xf>
    <xf numFmtId="0" fontId="1" fillId="0" borderId="10" xfId="0" applyNumberFormat="1" applyFont="1" applyFill="1" applyBorder="1" applyAlignment="1" applyProtection="1">
      <alignment horizontal="left"/>
      <protection/>
    </xf>
    <xf numFmtId="0" fontId="1" fillId="0" borderId="38" xfId="0" applyNumberFormat="1" applyFont="1" applyFill="1" applyBorder="1" applyAlignment="1" applyProtection="1">
      <alignment horizontal="left"/>
      <protection/>
    </xf>
    <xf numFmtId="0" fontId="0" fillId="0" borderId="61" xfId="0" applyNumberFormat="1" applyFont="1" applyFill="1" applyBorder="1" applyAlignment="1" applyProtection="1">
      <alignment horizontal="left"/>
      <protection/>
    </xf>
    <xf numFmtId="0" fontId="0" fillId="0" borderId="48" xfId="0" applyNumberFormat="1" applyBorder="1" applyAlignment="1" applyProtection="1">
      <alignment horizontal="left"/>
      <protection/>
    </xf>
    <xf numFmtId="0" fontId="0" fillId="0" borderId="28" xfId="0" applyNumberFormat="1" applyFont="1" applyFill="1" applyBorder="1" applyAlignment="1" applyProtection="1" quotePrefix="1">
      <alignment horizontal="center" vertical="center"/>
      <protection/>
    </xf>
    <xf numFmtId="0" fontId="0" fillId="0" borderId="58" xfId="0" applyNumberFormat="1" applyFont="1" applyFill="1" applyBorder="1" applyAlignment="1" applyProtection="1" quotePrefix="1">
      <alignment horizontal="center" vertical="center"/>
      <protection/>
    </xf>
    <xf numFmtId="0" fontId="0" fillId="33" borderId="47" xfId="0" applyNumberFormat="1" applyFont="1" applyFill="1" applyBorder="1" applyAlignment="1" applyProtection="1">
      <alignment horizontal="center"/>
      <protection/>
    </xf>
    <xf numFmtId="0" fontId="0" fillId="33" borderId="10" xfId="0" applyNumberFormat="1" applyFont="1" applyFill="1" applyBorder="1" applyAlignment="1" applyProtection="1">
      <alignment horizontal="center"/>
      <protection/>
    </xf>
    <xf numFmtId="0" fontId="0" fillId="33" borderId="38" xfId="0" applyNumberFormat="1" applyFont="1" applyFill="1" applyBorder="1" applyAlignment="1" applyProtection="1">
      <alignment horizontal="center"/>
      <protection/>
    </xf>
    <xf numFmtId="0" fontId="0" fillId="0" borderId="41" xfId="0" applyNumberFormat="1" applyFont="1" applyFill="1" applyBorder="1" applyAlignment="1" applyProtection="1">
      <alignment horizontal="left"/>
      <protection/>
    </xf>
    <xf numFmtId="0" fontId="0" fillId="0" borderId="25" xfId="0" applyNumberFormat="1" applyBorder="1" applyAlignment="1" applyProtection="1">
      <alignment horizontal="left"/>
      <protection/>
    </xf>
    <xf numFmtId="0" fontId="5" fillId="34" borderId="10" xfId="0" applyNumberFormat="1" applyFont="1" applyFill="1" applyBorder="1" applyAlignment="1" applyProtection="1">
      <alignment horizontal="left"/>
      <protection locked="0"/>
    </xf>
    <xf numFmtId="0" fontId="5" fillId="34" borderId="38" xfId="0" applyNumberFormat="1" applyFont="1" applyFill="1" applyBorder="1" applyAlignment="1" applyProtection="1">
      <alignment horizontal="left"/>
      <protection locked="0"/>
    </xf>
    <xf numFmtId="0" fontId="0" fillId="35" borderId="47" xfId="0" applyNumberFormat="1" applyFont="1" applyFill="1" applyBorder="1" applyAlignment="1" applyProtection="1">
      <alignment horizontal="center"/>
      <protection/>
    </xf>
    <xf numFmtId="0" fontId="0" fillId="35" borderId="10" xfId="0" applyNumberFormat="1" applyFont="1" applyFill="1" applyBorder="1" applyAlignment="1" applyProtection="1">
      <alignment horizontal="center"/>
      <protection/>
    </xf>
    <xf numFmtId="0" fontId="0" fillId="35" borderId="38" xfId="0" applyNumberFormat="1" applyFont="1" applyFill="1" applyBorder="1" applyAlignment="1" applyProtection="1">
      <alignment horizontal="center"/>
      <protection/>
    </xf>
    <xf numFmtId="0" fontId="0" fillId="0" borderId="58" xfId="0" applyNumberFormat="1" applyBorder="1" applyAlignment="1" applyProtection="1">
      <alignment horizontal="center" vertical="center"/>
      <protection/>
    </xf>
    <xf numFmtId="0" fontId="0" fillId="0" borderId="52" xfId="0" applyNumberFormat="1" applyFont="1" applyFill="1" applyBorder="1" applyAlignment="1" applyProtection="1" quotePrefix="1">
      <alignment horizontal="center" vertical="center"/>
      <protection/>
    </xf>
    <xf numFmtId="0" fontId="0" fillId="0" borderId="39" xfId="0" applyNumberFormat="1" applyBorder="1" applyAlignment="1" applyProtection="1">
      <alignment horizontal="center" vertical="center"/>
      <protection/>
    </xf>
    <xf numFmtId="0" fontId="0" fillId="0" borderId="10" xfId="0" applyNumberFormat="1" applyFont="1" applyFill="1" applyBorder="1" applyAlignment="1" applyProtection="1">
      <alignment horizontal="left"/>
      <protection/>
    </xf>
    <xf numFmtId="0" fontId="1" fillId="0" borderId="14" xfId="0" applyNumberFormat="1" applyFont="1" applyFill="1" applyBorder="1" applyAlignment="1" applyProtection="1">
      <alignment horizontal="left" vertical="center" shrinkToFit="1"/>
      <protection/>
    </xf>
    <xf numFmtId="0" fontId="1" fillId="0" borderId="37" xfId="0" applyNumberFormat="1" applyFont="1" applyFill="1" applyBorder="1" applyAlignment="1" applyProtection="1">
      <alignment horizontal="left" vertical="center" shrinkToFit="1"/>
      <protection/>
    </xf>
    <xf numFmtId="0" fontId="0" fillId="0" borderId="59" xfId="0" applyNumberFormat="1" applyFont="1" applyFill="1" applyBorder="1" applyAlignment="1" applyProtection="1" quotePrefix="1">
      <alignment horizontal="center" vertical="center"/>
      <protection/>
    </xf>
    <xf numFmtId="0" fontId="0" fillId="0" borderId="37" xfId="0" applyNumberFormat="1" applyBorder="1" applyAlignment="1" applyProtection="1">
      <alignment horizontal="center" vertical="center"/>
      <protection/>
    </xf>
    <xf numFmtId="0" fontId="7" fillId="0" borderId="47" xfId="0" applyNumberFormat="1" applyFont="1" applyFill="1" applyBorder="1" applyAlignment="1" applyProtection="1">
      <alignment horizontal="left"/>
      <protection/>
    </xf>
    <xf numFmtId="0" fontId="7" fillId="0" borderId="10" xfId="0" applyNumberFormat="1" applyFont="1" applyFill="1" applyBorder="1" applyAlignment="1" applyProtection="1">
      <alignment horizontal="left"/>
      <protection/>
    </xf>
    <xf numFmtId="0" fontId="7" fillId="0" borderId="38" xfId="0" applyNumberFormat="1" applyFont="1" applyFill="1" applyBorder="1" applyAlignment="1" applyProtection="1">
      <alignment horizontal="left"/>
      <protection/>
    </xf>
    <xf numFmtId="0" fontId="1" fillId="34" borderId="47" xfId="0" applyNumberFormat="1" applyFont="1" applyFill="1" applyBorder="1" applyAlignment="1" applyProtection="1">
      <alignment horizontal="left"/>
      <protection locked="0"/>
    </xf>
    <xf numFmtId="0" fontId="1" fillId="34" borderId="10" xfId="0" applyNumberFormat="1" applyFont="1" applyFill="1" applyBorder="1" applyAlignment="1" applyProtection="1">
      <alignment horizontal="left"/>
      <protection locked="0"/>
    </xf>
    <xf numFmtId="0" fontId="1" fillId="34" borderId="38" xfId="0" applyNumberFormat="1" applyFont="1" applyFill="1" applyBorder="1" applyAlignment="1" applyProtection="1">
      <alignment horizontal="left"/>
      <protection locked="0"/>
    </xf>
    <xf numFmtId="0" fontId="2" fillId="0" borderId="47"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2" fillId="0" borderId="38" xfId="0" applyNumberFormat="1" applyFont="1" applyFill="1" applyBorder="1" applyAlignment="1" applyProtection="1">
      <alignment horizontal="center"/>
      <protection/>
    </xf>
    <xf numFmtId="0" fontId="0" fillId="0" borderId="47"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center"/>
      <protection/>
    </xf>
    <xf numFmtId="0" fontId="0" fillId="0" borderId="38" xfId="0" applyNumberFormat="1" applyFont="1" applyFill="1" applyBorder="1" applyAlignment="1" applyProtection="1">
      <alignment horizontal="center"/>
      <protection/>
    </xf>
    <xf numFmtId="191" fontId="5" fillId="0" borderId="57" xfId="42" applyNumberFormat="1" applyFont="1" applyFill="1" applyBorder="1" applyAlignment="1" applyProtection="1">
      <alignment horizontal="right"/>
      <protection/>
    </xf>
    <xf numFmtId="191" fontId="5" fillId="0" borderId="13" xfId="42" applyNumberFormat="1" applyFont="1" applyFill="1" applyBorder="1" applyAlignment="1" applyProtection="1">
      <alignment horizontal="right"/>
      <protection/>
    </xf>
    <xf numFmtId="191" fontId="5" fillId="0" borderId="62" xfId="42" applyNumberFormat="1" applyFont="1" applyFill="1" applyBorder="1" applyAlignment="1" applyProtection="1">
      <alignment horizontal="right"/>
      <protection/>
    </xf>
    <xf numFmtId="191" fontId="5" fillId="0" borderId="46" xfId="42" applyNumberFormat="1" applyFont="1" applyFill="1" applyBorder="1" applyAlignment="1" applyProtection="1">
      <alignment horizontal="right"/>
      <protection/>
    </xf>
    <xf numFmtId="191" fontId="5" fillId="0" borderId="11" xfId="42" applyNumberFormat="1" applyFont="1" applyFill="1" applyBorder="1" applyAlignment="1" applyProtection="1">
      <alignment horizontal="right"/>
      <protection/>
    </xf>
    <xf numFmtId="191" fontId="5" fillId="0" borderId="17" xfId="42" applyNumberFormat="1" applyFont="1" applyFill="1" applyBorder="1" applyAlignment="1" applyProtection="1">
      <alignment horizontal="right"/>
      <protection/>
    </xf>
    <xf numFmtId="0" fontId="0" fillId="0" borderId="57"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0" fillId="0" borderId="48" xfId="0" applyNumberFormat="1" applyFont="1" applyFill="1" applyBorder="1" applyAlignment="1" applyProtection="1">
      <alignment horizontal="center"/>
      <protection/>
    </xf>
    <xf numFmtId="0" fontId="5" fillId="34" borderId="47" xfId="59" applyNumberFormat="1" applyFont="1" applyFill="1" applyBorder="1" applyAlignment="1" applyProtection="1">
      <alignment horizontal="center"/>
      <protection locked="0"/>
    </xf>
    <xf numFmtId="0" fontId="5" fillId="34" borderId="10" xfId="59" applyNumberFormat="1" applyFont="1" applyFill="1" applyBorder="1" applyAlignment="1" applyProtection="1">
      <alignment horizontal="center"/>
      <protection locked="0"/>
    </xf>
    <xf numFmtId="0" fontId="5" fillId="34" borderId="38" xfId="59" applyNumberFormat="1" applyFont="1" applyFill="1" applyBorder="1" applyAlignment="1" applyProtection="1">
      <alignment horizontal="center"/>
      <protection locked="0"/>
    </xf>
    <xf numFmtId="191" fontId="1" fillId="34" borderId="75" xfId="42" applyNumberFormat="1" applyFont="1" applyFill="1" applyBorder="1" applyAlignment="1" applyProtection="1">
      <alignment horizontal="right"/>
      <protection locked="0"/>
    </xf>
    <xf numFmtId="191" fontId="1" fillId="34" borderId="18" xfId="42" applyNumberFormat="1" applyFont="1" applyFill="1" applyBorder="1" applyAlignment="1" applyProtection="1">
      <alignment horizontal="right"/>
      <protection locked="0"/>
    </xf>
    <xf numFmtId="191" fontId="1" fillId="34" borderId="19" xfId="42" applyNumberFormat="1" applyFont="1" applyFill="1" applyBorder="1" applyAlignment="1" applyProtection="1">
      <alignment horizontal="right"/>
      <protection locked="0"/>
    </xf>
    <xf numFmtId="191" fontId="18" fillId="0" borderId="63" xfId="42" applyNumberFormat="1" applyFont="1" applyFill="1" applyBorder="1" applyAlignment="1" applyProtection="1">
      <alignment horizontal="right"/>
      <protection/>
    </xf>
    <xf numFmtId="191" fontId="18" fillId="0" borderId="53" xfId="42" applyNumberFormat="1" applyFont="1" applyFill="1" applyBorder="1" applyAlignment="1" applyProtection="1">
      <alignment horizontal="right"/>
      <protection/>
    </xf>
    <xf numFmtId="191" fontId="18" fillId="0" borderId="35" xfId="42" applyNumberFormat="1" applyFont="1" applyFill="1" applyBorder="1" applyAlignment="1" applyProtection="1">
      <alignment horizontal="right"/>
      <protection/>
    </xf>
    <xf numFmtId="0" fontId="0" fillId="0" borderId="63" xfId="0" applyNumberFormat="1" applyFont="1" applyFill="1" applyBorder="1" applyAlignment="1" applyProtection="1">
      <alignment horizontal="center"/>
      <protection/>
    </xf>
    <xf numFmtId="0" fontId="0" fillId="0" borderId="53" xfId="0" applyNumberFormat="1" applyFont="1" applyFill="1" applyBorder="1" applyAlignment="1" applyProtection="1">
      <alignment horizontal="center"/>
      <protection/>
    </xf>
    <xf numFmtId="0" fontId="0" fillId="0" borderId="39" xfId="0" applyNumberFormat="1" applyFont="1" applyFill="1" applyBorder="1" applyAlignment="1" applyProtection="1">
      <alignment horizontal="center"/>
      <protection/>
    </xf>
    <xf numFmtId="0" fontId="0" fillId="0" borderId="75"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58" xfId="0" applyNumberFormat="1" applyFont="1" applyFill="1" applyBorder="1" applyAlignment="1" applyProtection="1">
      <alignment horizontal="center"/>
      <protection/>
    </xf>
    <xf numFmtId="0" fontId="1" fillId="0" borderId="18" xfId="0" applyNumberFormat="1" applyFont="1" applyFill="1" applyBorder="1" applyAlignment="1" applyProtection="1">
      <alignment horizontal="left"/>
      <protection/>
    </xf>
    <xf numFmtId="0" fontId="0" fillId="0" borderId="18" xfId="0" applyNumberFormat="1" applyBorder="1" applyAlignment="1" applyProtection="1">
      <alignment horizontal="left"/>
      <protection/>
    </xf>
    <xf numFmtId="0" fontId="0" fillId="0" borderId="58" xfId="0" applyNumberFormat="1" applyBorder="1" applyAlignment="1" applyProtection="1">
      <alignment horizontal="left"/>
      <protection/>
    </xf>
    <xf numFmtId="0" fontId="0" fillId="0" borderId="41" xfId="0" applyNumberFormat="1" applyFont="1" applyFill="1" applyBorder="1" applyAlignment="1" applyProtection="1" quotePrefix="1">
      <alignment horizontal="left"/>
      <protection/>
    </xf>
    <xf numFmtId="0" fontId="0" fillId="0" borderId="25" xfId="0" applyNumberFormat="1" applyFill="1" applyBorder="1" applyAlignment="1" applyProtection="1">
      <alignment horizontal="left"/>
      <protection/>
    </xf>
    <xf numFmtId="0" fontId="2" fillId="34" borderId="10" xfId="0" applyNumberFormat="1" applyFont="1" applyFill="1" applyBorder="1" applyAlignment="1" applyProtection="1">
      <alignment horizontal="center"/>
      <protection locked="0"/>
    </xf>
    <xf numFmtId="0" fontId="2" fillId="34" borderId="38" xfId="0" applyNumberFormat="1" applyFont="1" applyFill="1" applyBorder="1" applyAlignment="1" applyProtection="1">
      <alignment horizontal="center"/>
      <protection locked="0"/>
    </xf>
    <xf numFmtId="0" fontId="6" fillId="34" borderId="47" xfId="0" applyNumberFormat="1" applyFont="1" applyFill="1" applyBorder="1" applyAlignment="1" applyProtection="1">
      <alignment horizontal="center" vertical="center"/>
      <protection locked="0"/>
    </xf>
    <xf numFmtId="0" fontId="6" fillId="34" borderId="10" xfId="0" applyNumberFormat="1" applyFont="1" applyFill="1" applyBorder="1" applyAlignment="1" applyProtection="1">
      <alignment horizontal="center" vertical="center"/>
      <protection locked="0"/>
    </xf>
    <xf numFmtId="0" fontId="6" fillId="34" borderId="38" xfId="0" applyNumberFormat="1" applyFont="1" applyFill="1" applyBorder="1" applyAlignment="1" applyProtection="1">
      <alignment horizontal="center" vertical="center"/>
      <protection locked="0"/>
    </xf>
    <xf numFmtId="0" fontId="2" fillId="34" borderId="47" xfId="0" applyNumberFormat="1" applyFont="1" applyFill="1" applyBorder="1" applyAlignment="1" applyProtection="1">
      <alignment horizontal="center" vertical="center"/>
      <protection locked="0"/>
    </xf>
    <xf numFmtId="0" fontId="2" fillId="34" borderId="10" xfId="0" applyNumberFormat="1" applyFont="1" applyFill="1" applyBorder="1" applyAlignment="1" applyProtection="1">
      <alignment horizontal="center" vertical="center"/>
      <protection locked="0"/>
    </xf>
    <xf numFmtId="0" fontId="2" fillId="34" borderId="38" xfId="0" applyNumberFormat="1" applyFont="1" applyFill="1" applyBorder="1" applyAlignment="1" applyProtection="1">
      <alignment horizontal="center" vertical="center"/>
      <protection locked="0"/>
    </xf>
    <xf numFmtId="0" fontId="2" fillId="34" borderId="47" xfId="0" applyNumberFormat="1" applyFont="1" applyFill="1" applyBorder="1" applyAlignment="1" applyProtection="1">
      <alignment horizontal="center"/>
      <protection locked="0"/>
    </xf>
    <xf numFmtId="0" fontId="0" fillId="0" borderId="28" xfId="0" applyNumberFormat="1" applyFont="1" applyFill="1" applyBorder="1" applyAlignment="1" applyProtection="1" quotePrefix="1">
      <alignment horizontal="center"/>
      <protection/>
    </xf>
    <xf numFmtId="0" fontId="0" fillId="0" borderId="58" xfId="0" applyNumberFormat="1" applyBorder="1" applyAlignment="1" applyProtection="1">
      <alignment horizontal="center"/>
      <protection/>
    </xf>
    <xf numFmtId="0" fontId="0" fillId="0" borderId="61" xfId="0" applyNumberFormat="1" applyFont="1" applyFill="1" applyBorder="1" applyAlignment="1" applyProtection="1" quotePrefix="1">
      <alignment horizontal="center"/>
      <protection/>
    </xf>
    <xf numFmtId="0" fontId="0" fillId="0" borderId="48" xfId="0" applyNumberFormat="1" applyBorder="1" applyAlignment="1" applyProtection="1">
      <alignment horizontal="center"/>
      <protection/>
    </xf>
    <xf numFmtId="191" fontId="1" fillId="33" borderId="57" xfId="42" applyNumberFormat="1" applyFont="1" applyFill="1" applyBorder="1" applyAlignment="1" applyProtection="1">
      <alignment horizontal="right"/>
      <protection/>
    </xf>
    <xf numFmtId="191" fontId="1" fillId="33" borderId="13" xfId="42" applyNumberFormat="1" applyFont="1" applyFill="1" applyBorder="1" applyAlignment="1" applyProtection="1">
      <alignment horizontal="right"/>
      <protection/>
    </xf>
    <xf numFmtId="191" fontId="1" fillId="33" borderId="62" xfId="42" applyNumberFormat="1" applyFont="1" applyFill="1" applyBorder="1" applyAlignment="1" applyProtection="1">
      <alignment horizontal="right"/>
      <protection/>
    </xf>
    <xf numFmtId="191" fontId="1" fillId="33" borderId="46" xfId="42" applyNumberFormat="1" applyFont="1" applyFill="1" applyBorder="1" applyAlignment="1" applyProtection="1">
      <alignment horizontal="right"/>
      <protection/>
    </xf>
    <xf numFmtId="191" fontId="1" fillId="33" borderId="11" xfId="42" applyNumberFormat="1" applyFont="1" applyFill="1" applyBorder="1" applyAlignment="1" applyProtection="1">
      <alignment horizontal="right"/>
      <protection/>
    </xf>
    <xf numFmtId="191" fontId="1" fillId="33" borderId="17" xfId="42" applyNumberFormat="1" applyFont="1" applyFill="1" applyBorder="1" applyAlignment="1" applyProtection="1">
      <alignment horizontal="right"/>
      <protection/>
    </xf>
    <xf numFmtId="0" fontId="0" fillId="0" borderId="57" xfId="0" applyNumberFormat="1" applyFont="1" applyFill="1" applyBorder="1" applyAlignment="1" applyProtection="1" quotePrefix="1">
      <alignment horizontal="center"/>
      <protection/>
    </xf>
    <xf numFmtId="0" fontId="0" fillId="33" borderId="57" xfId="0" applyNumberFormat="1" applyFont="1" applyFill="1" applyBorder="1" applyAlignment="1" applyProtection="1" quotePrefix="1">
      <alignment horizontal="center" vertical="center"/>
      <protection/>
    </xf>
    <xf numFmtId="0" fontId="0" fillId="33" borderId="13" xfId="0" applyNumberFormat="1" applyFont="1" applyFill="1" applyBorder="1" applyAlignment="1" applyProtection="1" quotePrefix="1">
      <alignment horizontal="center" vertical="center"/>
      <protection/>
    </xf>
    <xf numFmtId="0" fontId="0" fillId="33" borderId="48" xfId="0" applyNumberFormat="1" applyFont="1" applyFill="1" applyBorder="1" applyAlignment="1" applyProtection="1" quotePrefix="1">
      <alignment horizontal="center" vertical="center"/>
      <protection/>
    </xf>
    <xf numFmtId="0" fontId="0" fillId="33" borderId="46" xfId="0" applyNumberFormat="1" applyFont="1" applyFill="1" applyBorder="1" applyAlignment="1" applyProtection="1" quotePrefix="1">
      <alignment horizontal="center" vertical="center"/>
      <protection/>
    </xf>
    <xf numFmtId="0" fontId="0" fillId="33" borderId="11" xfId="0" applyNumberFormat="1" applyFont="1" applyFill="1" applyBorder="1" applyAlignment="1" applyProtection="1" quotePrefix="1">
      <alignment horizontal="center" vertical="center"/>
      <protection/>
    </xf>
    <xf numFmtId="0" fontId="0" fillId="33" borderId="31" xfId="0" applyNumberFormat="1" applyFont="1" applyFill="1" applyBorder="1" applyAlignment="1" applyProtection="1" quotePrefix="1">
      <alignment horizontal="center" vertical="center"/>
      <protection/>
    </xf>
    <xf numFmtId="0" fontId="5" fillId="34" borderId="47" xfId="0" applyNumberFormat="1" applyFont="1" applyFill="1" applyBorder="1" applyAlignment="1" applyProtection="1">
      <alignment horizontal="left"/>
      <protection locked="0"/>
    </xf>
    <xf numFmtId="0" fontId="2" fillId="0" borderId="5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48" xfId="0" applyNumberFormat="1" applyFont="1" applyFill="1" applyBorder="1" applyAlignment="1" applyProtection="1">
      <alignment horizontal="center" vertical="center"/>
      <protection/>
    </xf>
    <xf numFmtId="0" fontId="6" fillId="0" borderId="4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38" xfId="0" applyNumberFormat="1" applyFont="1" applyFill="1" applyBorder="1" applyAlignment="1" applyProtection="1">
      <alignment horizontal="center" vertical="center"/>
      <protection/>
    </xf>
    <xf numFmtId="0" fontId="0" fillId="0" borderId="51" xfId="0" applyNumberFormat="1" applyFont="1" applyFill="1" applyBorder="1" applyAlignment="1" applyProtection="1" quotePrefix="1">
      <alignment horizontal="center"/>
      <protection/>
    </xf>
    <xf numFmtId="0" fontId="0" fillId="0" borderId="38" xfId="0" applyNumberFormat="1" applyBorder="1" applyAlignment="1" applyProtection="1">
      <alignment horizontal="center"/>
      <protection/>
    </xf>
    <xf numFmtId="0" fontId="2" fillId="0" borderId="57"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protection/>
    </xf>
    <xf numFmtId="0" fontId="2" fillId="0" borderId="48" xfId="0" applyNumberFormat="1" applyFont="1" applyFill="1" applyBorder="1" applyAlignment="1" applyProtection="1">
      <alignment horizontal="center"/>
      <protection/>
    </xf>
    <xf numFmtId="0" fontId="4" fillId="39" borderId="41" xfId="0" applyNumberFormat="1" applyFont="1" applyFill="1" applyBorder="1" applyAlignment="1" applyProtection="1">
      <alignment horizontal="center" vertical="center" textRotation="90"/>
      <protection/>
    </xf>
    <xf numFmtId="0" fontId="4" fillId="39" borderId="36" xfId="0" applyNumberFormat="1" applyFont="1" applyFill="1" applyBorder="1" applyAlignment="1" applyProtection="1">
      <alignment horizontal="center" vertical="center" textRotation="90"/>
      <protection/>
    </xf>
    <xf numFmtId="0" fontId="4" fillId="39" borderId="0" xfId="0" applyNumberFormat="1" applyFont="1" applyFill="1" applyBorder="1" applyAlignment="1" applyProtection="1">
      <alignment horizontal="center" vertical="center" textRotation="90"/>
      <protection/>
    </xf>
    <xf numFmtId="0" fontId="23" fillId="0" borderId="42" xfId="0" applyNumberFormat="1" applyFont="1" applyFill="1" applyBorder="1" applyAlignment="1" applyProtection="1">
      <alignment horizontal="center" vertical="center" shrinkToFit="1"/>
      <protection/>
    </xf>
    <xf numFmtId="0" fontId="23" fillId="0" borderId="43" xfId="0" applyNumberFormat="1" applyFont="1" applyFill="1" applyBorder="1" applyAlignment="1" applyProtection="1">
      <alignment horizontal="center" vertical="center" shrinkToFit="1"/>
      <protection/>
    </xf>
    <xf numFmtId="0" fontId="23" fillId="0" borderId="76" xfId="0" applyNumberFormat="1" applyFont="1" applyFill="1" applyBorder="1" applyAlignment="1" applyProtection="1">
      <alignment horizontal="center" vertical="center" shrinkToFit="1"/>
      <protection/>
    </xf>
    <xf numFmtId="0" fontId="23" fillId="0" borderId="60" xfId="0" applyNumberFormat="1" applyFont="1" applyFill="1" applyBorder="1" applyAlignment="1" applyProtection="1">
      <alignment horizontal="center" vertical="center" shrinkToFit="1"/>
      <protection/>
    </xf>
    <xf numFmtId="0" fontId="23" fillId="0" borderId="11" xfId="0" applyNumberFormat="1" applyFont="1" applyFill="1" applyBorder="1" applyAlignment="1" applyProtection="1">
      <alignment horizontal="center" vertical="center" shrinkToFit="1"/>
      <protection/>
    </xf>
    <xf numFmtId="0" fontId="23" fillId="0" borderId="31" xfId="0" applyNumberFormat="1" applyFont="1" applyFill="1" applyBorder="1" applyAlignment="1" applyProtection="1">
      <alignment horizontal="center" vertical="center" shrinkToFit="1"/>
      <protection/>
    </xf>
    <xf numFmtId="0" fontId="0" fillId="0" borderId="38" xfId="0" applyNumberFormat="1" applyFont="1" applyFill="1" applyBorder="1" applyAlignment="1" applyProtection="1">
      <alignment horizontal="left"/>
      <protection/>
    </xf>
    <xf numFmtId="0" fontId="0" fillId="0" borderId="47" xfId="0" applyNumberFormat="1" applyFont="1" applyFill="1" applyBorder="1" applyAlignment="1" applyProtection="1">
      <alignment horizontal="left"/>
      <protection/>
    </xf>
    <xf numFmtId="0" fontId="0" fillId="0" borderId="13" xfId="0" applyNumberFormat="1" applyBorder="1" applyAlignment="1" applyProtection="1">
      <alignment horizontal="left"/>
      <protection/>
    </xf>
    <xf numFmtId="0" fontId="0" fillId="0" borderId="62" xfId="0" applyNumberFormat="1" applyBorder="1" applyAlignment="1" applyProtection="1">
      <alignment horizontal="left"/>
      <protection/>
    </xf>
    <xf numFmtId="0" fontId="1" fillId="0" borderId="77" xfId="0" applyNumberFormat="1" applyFont="1" applyFill="1" applyBorder="1" applyAlignment="1" applyProtection="1">
      <alignment horizontal="center" vertical="center" shrinkToFit="1"/>
      <protection/>
    </xf>
    <xf numFmtId="0" fontId="1" fillId="0" borderId="43" xfId="0" applyNumberFormat="1" applyFont="1" applyFill="1" applyBorder="1" applyAlignment="1" applyProtection="1">
      <alignment horizontal="center" vertical="center" shrinkToFit="1"/>
      <protection/>
    </xf>
    <xf numFmtId="0" fontId="1" fillId="0" borderId="76" xfId="0" applyNumberFormat="1" applyFont="1" applyFill="1" applyBorder="1" applyAlignment="1" applyProtection="1">
      <alignment horizontal="center" vertical="center" shrinkToFit="1"/>
      <protection/>
    </xf>
    <xf numFmtId="0" fontId="1" fillId="0" borderId="46" xfId="0" applyNumberFormat="1" applyFont="1" applyFill="1" applyBorder="1" applyAlignment="1" applyProtection="1">
      <alignment horizontal="center" vertical="center" shrinkToFit="1"/>
      <protection/>
    </xf>
    <xf numFmtId="0" fontId="1" fillId="0" borderId="11" xfId="0" applyNumberFormat="1" applyFont="1" applyFill="1" applyBorder="1" applyAlignment="1" applyProtection="1">
      <alignment horizontal="center" vertical="center" shrinkToFit="1"/>
      <protection/>
    </xf>
    <xf numFmtId="0" fontId="1" fillId="0" borderId="31" xfId="0" applyNumberFormat="1" applyFont="1" applyFill="1" applyBorder="1" applyAlignment="1" applyProtection="1">
      <alignment horizontal="center" vertical="center" shrinkToFit="1"/>
      <protection/>
    </xf>
    <xf numFmtId="0" fontId="1" fillId="0" borderId="77" xfId="0" applyNumberFormat="1" applyFont="1" applyFill="1" applyBorder="1" applyAlignment="1" applyProtection="1">
      <alignment horizontal="center" vertical="top" wrapText="1"/>
      <protection/>
    </xf>
    <xf numFmtId="0" fontId="1" fillId="0" borderId="43" xfId="0" applyNumberFormat="1" applyFont="1" applyFill="1" applyBorder="1" applyAlignment="1" applyProtection="1">
      <alignment horizontal="center" vertical="top" wrapText="1"/>
      <protection/>
    </xf>
    <xf numFmtId="0" fontId="1" fillId="0" borderId="56" xfId="0" applyNumberFormat="1" applyFont="1" applyFill="1" applyBorder="1" applyAlignment="1" applyProtection="1">
      <alignment horizontal="center" vertical="top" wrapText="1"/>
      <protection/>
    </xf>
    <xf numFmtId="0" fontId="1" fillId="0" borderId="46"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center" vertical="top" wrapText="1"/>
      <protection/>
    </xf>
    <xf numFmtId="0" fontId="0" fillId="0" borderId="61" xfId="0" applyNumberFormat="1" applyFont="1" applyFill="1" applyBorder="1" applyAlignment="1" applyProtection="1" quotePrefix="1">
      <alignment horizontal="left"/>
      <protection/>
    </xf>
    <xf numFmtId="0" fontId="0" fillId="0" borderId="10" xfId="0" applyNumberFormat="1" applyFill="1" applyBorder="1" applyAlignment="1" applyProtection="1">
      <alignment horizontal="left"/>
      <protection/>
    </xf>
    <xf numFmtId="0" fontId="16" fillId="0" borderId="59" xfId="0" applyNumberFormat="1" applyFont="1" applyBorder="1" applyAlignment="1" applyProtection="1">
      <alignment horizontal="center" vertical="center"/>
      <protection/>
    </xf>
    <xf numFmtId="0" fontId="16" fillId="0" borderId="14" xfId="0" applyNumberFormat="1" applyFont="1" applyBorder="1" applyAlignment="1" applyProtection="1">
      <alignment horizontal="center" vertical="center"/>
      <protection/>
    </xf>
    <xf numFmtId="0" fontId="16" fillId="0" borderId="40" xfId="0" applyNumberFormat="1" applyFont="1" applyBorder="1" applyAlignment="1" applyProtection="1">
      <alignment horizontal="center" vertical="center"/>
      <protection/>
    </xf>
    <xf numFmtId="0" fontId="23" fillId="0" borderId="43"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top" wrapText="1"/>
      <protection/>
    </xf>
    <xf numFmtId="0" fontId="1" fillId="0" borderId="55" xfId="0" applyNumberFormat="1" applyFont="1" applyFill="1" applyBorder="1" applyAlignment="1" applyProtection="1">
      <alignment horizontal="center" vertical="top" wrapText="1"/>
      <protection/>
    </xf>
    <xf numFmtId="0" fontId="0" fillId="0" borderId="28"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0" fillId="0" borderId="41"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right"/>
      <protection/>
    </xf>
    <xf numFmtId="0" fontId="20" fillId="0" borderId="52" xfId="0" applyNumberFormat="1" applyFont="1" applyFill="1" applyBorder="1" applyAlignment="1" applyProtection="1">
      <alignment horizontal="center"/>
      <protection/>
    </xf>
    <xf numFmtId="0" fontId="20" fillId="0" borderId="53" xfId="0" applyNumberFormat="1" applyFont="1" applyFill="1" applyBorder="1" applyAlignment="1" applyProtection="1">
      <alignment horizontal="center"/>
      <protection/>
    </xf>
    <xf numFmtId="0" fontId="20" fillId="0" borderId="35" xfId="0" applyNumberFormat="1" applyFont="1" applyFill="1" applyBorder="1" applyAlignment="1" applyProtection="1">
      <alignment horizontal="center"/>
      <protection/>
    </xf>
    <xf numFmtId="0" fontId="0" fillId="0" borderId="46" xfId="0" applyNumberFormat="1" applyFont="1" applyFill="1" applyBorder="1" applyAlignment="1" applyProtection="1" quotePrefix="1">
      <alignment horizontal="center"/>
      <protection/>
    </xf>
    <xf numFmtId="0" fontId="0" fillId="0" borderId="11" xfId="0" applyNumberFormat="1" applyFont="1" applyFill="1" applyBorder="1" applyAlignment="1" applyProtection="1">
      <alignment horizontal="center"/>
      <protection/>
    </xf>
    <xf numFmtId="0" fontId="0" fillId="0" borderId="31" xfId="0" applyNumberFormat="1" applyFont="1" applyFill="1" applyBorder="1" applyAlignment="1" applyProtection="1">
      <alignment horizontal="center"/>
      <protection/>
    </xf>
    <xf numFmtId="0" fontId="7" fillId="33" borderId="57" xfId="0" applyNumberFormat="1" applyFont="1" applyFill="1" applyBorder="1" applyAlignment="1" applyProtection="1" quotePrefix="1">
      <alignment horizontal="center" vertical="center"/>
      <protection/>
    </xf>
    <xf numFmtId="0" fontId="7" fillId="33" borderId="13" xfId="0" applyNumberFormat="1" applyFont="1" applyFill="1" applyBorder="1" applyAlignment="1" applyProtection="1" quotePrefix="1">
      <alignment horizontal="center" vertical="center"/>
      <protection/>
    </xf>
    <xf numFmtId="0" fontId="7" fillId="33" borderId="48" xfId="0" applyNumberFormat="1" applyFont="1" applyFill="1" applyBorder="1" applyAlignment="1" applyProtection="1" quotePrefix="1">
      <alignment horizontal="center" vertical="center"/>
      <protection/>
    </xf>
    <xf numFmtId="0" fontId="7" fillId="33" borderId="46" xfId="0" applyNumberFormat="1" applyFont="1" applyFill="1" applyBorder="1" applyAlignment="1" applyProtection="1" quotePrefix="1">
      <alignment horizontal="center" vertical="center"/>
      <protection/>
    </xf>
    <xf numFmtId="0" fontId="7" fillId="33" borderId="11" xfId="0" applyNumberFormat="1" applyFont="1" applyFill="1" applyBorder="1" applyAlignment="1" applyProtection="1" quotePrefix="1">
      <alignment horizontal="center" vertical="center"/>
      <protection/>
    </xf>
    <xf numFmtId="0" fontId="7" fillId="33" borderId="31" xfId="0" applyNumberFormat="1" applyFont="1" applyFill="1" applyBorder="1" applyAlignment="1" applyProtection="1" quotePrefix="1">
      <alignment horizontal="center" vertical="center"/>
      <protection/>
    </xf>
    <xf numFmtId="0" fontId="5" fillId="34" borderId="57" xfId="0" applyNumberFormat="1" applyFont="1" applyFill="1" applyBorder="1" applyAlignment="1" applyProtection="1">
      <alignment horizontal="left"/>
      <protection locked="0"/>
    </xf>
    <xf numFmtId="0" fontId="5" fillId="34" borderId="13" xfId="0" applyNumberFormat="1" applyFont="1" applyFill="1" applyBorder="1" applyAlignment="1" applyProtection="1">
      <alignment horizontal="left"/>
      <protection locked="0"/>
    </xf>
    <xf numFmtId="0" fontId="15" fillId="0" borderId="10" xfId="0" applyNumberFormat="1" applyFont="1" applyFill="1" applyBorder="1" applyAlignment="1" applyProtection="1">
      <alignment horizontal="center"/>
      <protection/>
    </xf>
    <xf numFmtId="0" fontId="15" fillId="0" borderId="38" xfId="0" applyNumberFormat="1" applyFont="1" applyFill="1" applyBorder="1" applyAlignment="1" applyProtection="1">
      <alignment horizontal="center"/>
      <protection/>
    </xf>
    <xf numFmtId="0" fontId="2" fillId="0" borderId="57"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quotePrefix="1">
      <alignment horizontal="left"/>
      <protection/>
    </xf>
    <xf numFmtId="0" fontId="0" fillId="0" borderId="31" xfId="0" applyNumberFormat="1" applyBorder="1" applyAlignment="1" applyProtection="1">
      <alignment horizontal="left"/>
      <protection/>
    </xf>
    <xf numFmtId="0" fontId="0" fillId="0" borderId="60" xfId="0" applyNumberFormat="1" applyFont="1" applyFill="1" applyBorder="1" applyAlignment="1" applyProtection="1">
      <alignment horizontal="left"/>
      <protection/>
    </xf>
    <xf numFmtId="0" fontId="5" fillId="34" borderId="48" xfId="0" applyNumberFormat="1" applyFont="1" applyFill="1" applyBorder="1" applyAlignment="1" applyProtection="1">
      <alignment horizontal="left"/>
      <protection locked="0"/>
    </xf>
    <xf numFmtId="0" fontId="2" fillId="0" borderId="11" xfId="0" applyNumberFormat="1" applyFont="1" applyFill="1" applyBorder="1" applyAlignment="1" applyProtection="1">
      <alignment horizontal="center"/>
      <protection/>
    </xf>
    <xf numFmtId="0" fontId="2" fillId="0" borderId="31" xfId="0" applyNumberFormat="1" applyFont="1" applyFill="1" applyBorder="1" applyAlignment="1" applyProtection="1">
      <alignment horizontal="center"/>
      <protection/>
    </xf>
    <xf numFmtId="0" fontId="2" fillId="0" borderId="46"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31" xfId="0" applyNumberFormat="1" applyFont="1" applyFill="1" applyBorder="1" applyAlignment="1" applyProtection="1">
      <alignment horizontal="center" vertical="center"/>
      <protection/>
    </xf>
    <xf numFmtId="0" fontId="2" fillId="0" borderId="4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38" xfId="0" applyNumberFormat="1" applyFont="1" applyFill="1" applyBorder="1" applyAlignment="1" applyProtection="1">
      <alignment horizontal="center" vertical="center"/>
      <protection/>
    </xf>
    <xf numFmtId="0" fontId="0" fillId="0" borderId="48" xfId="0" applyNumberFormat="1" applyFill="1" applyBorder="1" applyAlignment="1" applyProtection="1">
      <alignment horizontal="left"/>
      <protection/>
    </xf>
    <xf numFmtId="191" fontId="18" fillId="33" borderId="63" xfId="42" applyNumberFormat="1" applyFont="1" applyFill="1" applyBorder="1" applyAlignment="1" applyProtection="1">
      <alignment horizontal="right"/>
      <protection/>
    </xf>
    <xf numFmtId="191" fontId="18" fillId="33" borderId="53" xfId="42" applyNumberFormat="1" applyFont="1" applyFill="1" applyBorder="1" applyAlignment="1" applyProtection="1">
      <alignment horizontal="right"/>
      <protection/>
    </xf>
    <xf numFmtId="191" fontId="18" fillId="33" borderId="35" xfId="42" applyNumberFormat="1" applyFont="1" applyFill="1" applyBorder="1" applyAlignment="1" applyProtection="1">
      <alignment horizontal="right"/>
      <protection/>
    </xf>
    <xf numFmtId="191" fontId="18" fillId="0" borderId="57" xfId="42" applyNumberFormat="1" applyFont="1" applyFill="1" applyBorder="1" applyAlignment="1" applyProtection="1">
      <alignment horizontal="right"/>
      <protection/>
    </xf>
    <xf numFmtId="191" fontId="18" fillId="0" borderId="13" xfId="42" applyNumberFormat="1" applyFont="1" applyFill="1" applyBorder="1" applyAlignment="1" applyProtection="1">
      <alignment horizontal="right"/>
      <protection/>
    </xf>
    <xf numFmtId="191" fontId="18" fillId="0" borderId="62" xfId="42" applyNumberFormat="1" applyFont="1" applyFill="1" applyBorder="1" applyAlignment="1" applyProtection="1">
      <alignment horizontal="right"/>
      <protection/>
    </xf>
    <xf numFmtId="191" fontId="18" fillId="0" borderId="46" xfId="42" applyNumberFormat="1" applyFont="1" applyFill="1" applyBorder="1" applyAlignment="1" applyProtection="1">
      <alignment horizontal="right"/>
      <protection/>
    </xf>
    <xf numFmtId="191" fontId="18" fillId="0" borderId="11" xfId="42" applyNumberFormat="1" applyFont="1" applyFill="1" applyBorder="1" applyAlignment="1" applyProtection="1">
      <alignment horizontal="right"/>
      <protection/>
    </xf>
    <xf numFmtId="191" fontId="18" fillId="0" borderId="17" xfId="42" applyNumberFormat="1" applyFont="1" applyFill="1" applyBorder="1" applyAlignment="1" applyProtection="1">
      <alignment horizontal="right"/>
      <protection/>
    </xf>
    <xf numFmtId="191" fontId="7" fillId="33" borderId="57" xfId="42" applyNumberFormat="1" applyFont="1" applyFill="1" applyBorder="1" applyAlignment="1" applyProtection="1">
      <alignment horizontal="right"/>
      <protection/>
    </xf>
    <xf numFmtId="191" fontId="7" fillId="33" borderId="13" xfId="42" applyNumberFormat="1" applyFont="1" applyFill="1" applyBorder="1" applyAlignment="1" applyProtection="1">
      <alignment horizontal="right"/>
      <protection/>
    </xf>
    <xf numFmtId="191" fontId="7" fillId="33" borderId="62" xfId="42" applyNumberFormat="1" applyFont="1" applyFill="1" applyBorder="1" applyAlignment="1" applyProtection="1">
      <alignment horizontal="right"/>
      <protection/>
    </xf>
    <xf numFmtId="191" fontId="7" fillId="33" borderId="46" xfId="42" applyNumberFormat="1" applyFont="1" applyFill="1" applyBorder="1" applyAlignment="1" applyProtection="1">
      <alignment horizontal="right"/>
      <protection/>
    </xf>
    <xf numFmtId="191" fontId="7" fillId="33" borderId="11" xfId="42" applyNumberFormat="1" applyFont="1" applyFill="1" applyBorder="1" applyAlignment="1" applyProtection="1">
      <alignment horizontal="right"/>
      <protection/>
    </xf>
    <xf numFmtId="191" fontId="7" fillId="33" borderId="17" xfId="42" applyNumberFormat="1" applyFont="1" applyFill="1" applyBorder="1" applyAlignment="1" applyProtection="1">
      <alignment horizontal="right"/>
      <protection/>
    </xf>
    <xf numFmtId="191" fontId="18" fillId="0" borderId="47" xfId="42" applyNumberFormat="1" applyFont="1" applyFill="1" applyBorder="1" applyAlignment="1" applyProtection="1">
      <alignment horizontal="right"/>
      <protection/>
    </xf>
    <xf numFmtId="191" fontId="18" fillId="0" borderId="10" xfId="42" applyNumberFormat="1" applyFont="1" applyFill="1" applyBorder="1" applyAlignment="1" applyProtection="1">
      <alignment horizontal="right"/>
      <protection/>
    </xf>
    <xf numFmtId="191" fontId="18" fillId="0" borderId="16" xfId="42" applyNumberFormat="1" applyFont="1" applyFill="1" applyBorder="1" applyAlignment="1" applyProtection="1">
      <alignment horizontal="right"/>
      <protection/>
    </xf>
    <xf numFmtId="191" fontId="1" fillId="0" borderId="57" xfId="42" applyNumberFormat="1" applyFont="1" applyFill="1" applyBorder="1" applyAlignment="1" applyProtection="1">
      <alignment horizontal="right"/>
      <protection/>
    </xf>
    <xf numFmtId="191" fontId="1" fillId="0" borderId="13" xfId="42" applyNumberFormat="1" applyFont="1" applyFill="1" applyBorder="1" applyAlignment="1" applyProtection="1">
      <alignment horizontal="right"/>
      <protection/>
    </xf>
    <xf numFmtId="191" fontId="1" fillId="0" borderId="62" xfId="42" applyNumberFormat="1" applyFont="1" applyFill="1" applyBorder="1" applyAlignment="1" applyProtection="1">
      <alignment horizontal="right"/>
      <protection/>
    </xf>
    <xf numFmtId="0" fontId="1" fillId="0" borderId="13" xfId="0" applyNumberFormat="1"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63</xdr:row>
      <xdr:rowOff>0</xdr:rowOff>
    </xdr:from>
    <xdr:to>
      <xdr:col>23</xdr:col>
      <xdr:colOff>0</xdr:colOff>
      <xdr:row>63</xdr:row>
      <xdr:rowOff>0</xdr:rowOff>
    </xdr:to>
    <xdr:sp>
      <xdr:nvSpPr>
        <xdr:cNvPr id="1" name="Left Brace 5"/>
        <xdr:cNvSpPr>
          <a:spLocks/>
        </xdr:cNvSpPr>
      </xdr:nvSpPr>
      <xdr:spPr>
        <a:xfrm>
          <a:off x="7000875" y="13192125"/>
          <a:ext cx="0" cy="0"/>
        </a:xfrm>
        <a:prstGeom prst="leftBrace">
          <a:avLst>
            <a:gd name="adj" fmla="val -47532"/>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0</xdr:colOff>
      <xdr:row>63</xdr:row>
      <xdr:rowOff>0</xdr:rowOff>
    </xdr:from>
    <xdr:to>
      <xdr:col>23</xdr:col>
      <xdr:colOff>0</xdr:colOff>
      <xdr:row>63</xdr:row>
      <xdr:rowOff>0</xdr:rowOff>
    </xdr:to>
    <xdr:sp>
      <xdr:nvSpPr>
        <xdr:cNvPr id="2" name="Left Brace 3"/>
        <xdr:cNvSpPr>
          <a:spLocks/>
        </xdr:cNvSpPr>
      </xdr:nvSpPr>
      <xdr:spPr>
        <a:xfrm>
          <a:off x="7000875" y="13192125"/>
          <a:ext cx="0" cy="0"/>
        </a:xfrm>
        <a:prstGeom prst="leftBrace">
          <a:avLst>
            <a:gd name="adj" fmla="val -2147483648"/>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66675</xdr:colOff>
      <xdr:row>1</xdr:row>
      <xdr:rowOff>47625</xdr:rowOff>
    </xdr:from>
    <xdr:to>
      <xdr:col>4</xdr:col>
      <xdr:colOff>285750</xdr:colOff>
      <xdr:row>2</xdr:row>
      <xdr:rowOff>228600</xdr:rowOff>
    </xdr:to>
    <xdr:pic>
      <xdr:nvPicPr>
        <xdr:cNvPr id="3" name="Picture 8"/>
        <xdr:cNvPicPr preferRelativeResize="1">
          <a:picLocks noChangeAspect="1"/>
        </xdr:cNvPicPr>
      </xdr:nvPicPr>
      <xdr:blipFill>
        <a:blip r:embed="rId1"/>
        <a:stretch>
          <a:fillRect/>
        </a:stretch>
      </xdr:blipFill>
      <xdr:spPr>
        <a:xfrm>
          <a:off x="66675" y="47625"/>
          <a:ext cx="13144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66675</xdr:rowOff>
    </xdr:from>
    <xdr:to>
      <xdr:col>4</xdr:col>
      <xdr:colOff>123825</xdr:colOff>
      <xdr:row>3</xdr:row>
      <xdr:rowOff>0</xdr:rowOff>
    </xdr:to>
    <xdr:pic>
      <xdr:nvPicPr>
        <xdr:cNvPr id="1" name="Picture 8"/>
        <xdr:cNvPicPr preferRelativeResize="1">
          <a:picLocks noChangeAspect="1"/>
        </xdr:cNvPicPr>
      </xdr:nvPicPr>
      <xdr:blipFill>
        <a:blip r:embed="rId1"/>
        <a:stretch>
          <a:fillRect/>
        </a:stretch>
      </xdr:blipFill>
      <xdr:spPr>
        <a:xfrm>
          <a:off x="19050" y="66675"/>
          <a:ext cx="13620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25</xdr:row>
      <xdr:rowOff>66675</xdr:rowOff>
    </xdr:from>
    <xdr:to>
      <xdr:col>0</xdr:col>
      <xdr:colOff>390525</xdr:colOff>
      <xdr:row>27</xdr:row>
      <xdr:rowOff>276225</xdr:rowOff>
    </xdr:to>
    <xdr:pic>
      <xdr:nvPicPr>
        <xdr:cNvPr id="1" name="Picture 11"/>
        <xdr:cNvPicPr preferRelativeResize="1">
          <a:picLocks noChangeAspect="1"/>
        </xdr:cNvPicPr>
      </xdr:nvPicPr>
      <xdr:blipFill>
        <a:blip r:embed="rId1"/>
        <a:stretch>
          <a:fillRect/>
        </a:stretch>
      </xdr:blipFill>
      <xdr:spPr>
        <a:xfrm>
          <a:off x="28575" y="7258050"/>
          <a:ext cx="361950" cy="914400"/>
        </a:xfrm>
        <a:prstGeom prst="rect">
          <a:avLst/>
        </a:prstGeom>
        <a:noFill/>
        <a:ln w="9525" cmpd="sng">
          <a:noFill/>
        </a:ln>
      </xdr:spPr>
    </xdr:pic>
    <xdr:clientData/>
  </xdr:twoCellAnchor>
  <xdr:twoCellAnchor editAs="oneCell">
    <xdr:from>
      <xdr:col>0</xdr:col>
      <xdr:colOff>28575</xdr:colOff>
      <xdr:row>25</xdr:row>
      <xdr:rowOff>66675</xdr:rowOff>
    </xdr:from>
    <xdr:to>
      <xdr:col>0</xdr:col>
      <xdr:colOff>152400</xdr:colOff>
      <xdr:row>27</xdr:row>
      <xdr:rowOff>276225</xdr:rowOff>
    </xdr:to>
    <xdr:pic>
      <xdr:nvPicPr>
        <xdr:cNvPr id="2" name="Picture 11"/>
        <xdr:cNvPicPr preferRelativeResize="1">
          <a:picLocks noChangeAspect="1"/>
        </xdr:cNvPicPr>
      </xdr:nvPicPr>
      <xdr:blipFill>
        <a:blip r:embed="rId1"/>
        <a:stretch>
          <a:fillRect/>
        </a:stretch>
      </xdr:blipFill>
      <xdr:spPr>
        <a:xfrm>
          <a:off x="28575" y="7258050"/>
          <a:ext cx="12382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0</xdr:row>
      <xdr:rowOff>19050</xdr:rowOff>
    </xdr:from>
    <xdr:to>
      <xdr:col>9</xdr:col>
      <xdr:colOff>133350</xdr:colOff>
      <xdr:row>0</xdr:row>
      <xdr:rowOff>38100</xdr:rowOff>
    </xdr:to>
    <xdr:pic>
      <xdr:nvPicPr>
        <xdr:cNvPr id="1" name="Picture 1"/>
        <xdr:cNvPicPr preferRelativeResize="1">
          <a:picLocks noChangeAspect="1"/>
        </xdr:cNvPicPr>
      </xdr:nvPicPr>
      <xdr:blipFill>
        <a:blip r:embed="rId1"/>
        <a:stretch>
          <a:fillRect/>
        </a:stretch>
      </xdr:blipFill>
      <xdr:spPr>
        <a:xfrm>
          <a:off x="304800" y="19050"/>
          <a:ext cx="1085850" cy="19050"/>
        </a:xfrm>
        <a:prstGeom prst="rect">
          <a:avLst/>
        </a:prstGeom>
        <a:noFill/>
        <a:ln w="9525" cmpd="sng">
          <a:noFill/>
        </a:ln>
      </xdr:spPr>
    </xdr:pic>
    <xdr:clientData/>
  </xdr:twoCellAnchor>
  <xdr:twoCellAnchor editAs="oneCell">
    <xdr:from>
      <xdr:col>2</xdr:col>
      <xdr:colOff>47625</xdr:colOff>
      <xdr:row>0</xdr:row>
      <xdr:rowOff>19050</xdr:rowOff>
    </xdr:from>
    <xdr:to>
      <xdr:col>9</xdr:col>
      <xdr:colOff>133350</xdr:colOff>
      <xdr:row>0</xdr:row>
      <xdr:rowOff>38100</xdr:rowOff>
    </xdr:to>
    <xdr:pic>
      <xdr:nvPicPr>
        <xdr:cNvPr id="2" name="Picture 1"/>
        <xdr:cNvPicPr preferRelativeResize="1">
          <a:picLocks noChangeAspect="1"/>
        </xdr:cNvPicPr>
      </xdr:nvPicPr>
      <xdr:blipFill>
        <a:blip r:embed="rId1"/>
        <a:stretch>
          <a:fillRect/>
        </a:stretch>
      </xdr:blipFill>
      <xdr:spPr>
        <a:xfrm>
          <a:off x="304800" y="19050"/>
          <a:ext cx="1085850" cy="19050"/>
        </a:xfrm>
        <a:prstGeom prst="rect">
          <a:avLst/>
        </a:prstGeom>
        <a:noFill/>
        <a:ln w="9525" cmpd="sng">
          <a:noFill/>
        </a:ln>
      </xdr:spPr>
    </xdr:pic>
    <xdr:clientData/>
  </xdr:twoCellAnchor>
  <xdr:twoCellAnchor editAs="oneCell">
    <xdr:from>
      <xdr:col>0</xdr:col>
      <xdr:colOff>57150</xdr:colOff>
      <xdr:row>0</xdr:row>
      <xdr:rowOff>9525</xdr:rowOff>
    </xdr:from>
    <xdr:to>
      <xdr:col>8</xdr:col>
      <xdr:colOff>28575</xdr:colOff>
      <xdr:row>1</xdr:row>
      <xdr:rowOff>209550</xdr:rowOff>
    </xdr:to>
    <xdr:pic>
      <xdr:nvPicPr>
        <xdr:cNvPr id="3" name="Picture 2"/>
        <xdr:cNvPicPr preferRelativeResize="1">
          <a:picLocks noChangeAspect="1"/>
        </xdr:cNvPicPr>
      </xdr:nvPicPr>
      <xdr:blipFill>
        <a:blip r:embed="rId1"/>
        <a:stretch>
          <a:fillRect/>
        </a:stretch>
      </xdr:blipFill>
      <xdr:spPr>
        <a:xfrm>
          <a:off x="57150" y="9525"/>
          <a:ext cx="10763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IV69"/>
  <sheetViews>
    <sheetView showGridLines="0" tabSelected="1" view="pageBreakPreview" zoomScaleSheetLayoutView="100" workbookViewId="0" topLeftCell="A2">
      <selection activeCell="X40" sqref="X40:AA40"/>
    </sheetView>
  </sheetViews>
  <sheetFormatPr defaultColWidth="0" defaultRowHeight="12.75"/>
  <cols>
    <col min="1" max="1" width="5.140625" style="103" customWidth="1"/>
    <col min="2" max="2" width="3.7109375" style="201" customWidth="1"/>
    <col min="3" max="3" width="3.28125" style="103" customWidth="1"/>
    <col min="4" max="4" width="4.28125" style="103" customWidth="1"/>
    <col min="5" max="5" width="4.7109375" style="103" customWidth="1"/>
    <col min="6" max="6" width="3.00390625" style="103" customWidth="1"/>
    <col min="7" max="7" width="5.57421875" style="103" customWidth="1"/>
    <col min="8" max="10" width="4.7109375" style="103" customWidth="1"/>
    <col min="11" max="11" width="3.28125" style="103" customWidth="1"/>
    <col min="12" max="12" width="6.57421875" style="103" customWidth="1"/>
    <col min="13" max="13" width="6.7109375" style="202" customWidth="1"/>
    <col min="14" max="15" width="4.7109375" style="103" customWidth="1"/>
    <col min="16" max="16" width="4.00390625" style="103" customWidth="1"/>
    <col min="17" max="17" width="4.7109375" style="103" customWidth="1"/>
    <col min="18" max="18" width="1.8515625" style="103" customWidth="1"/>
    <col min="19" max="19" width="5.8515625" style="103" customWidth="1"/>
    <col min="20" max="20" width="1.57421875" style="103" customWidth="1"/>
    <col min="21" max="21" width="4.28125" style="103" customWidth="1"/>
    <col min="22" max="22" width="1.7109375" style="103" customWidth="1"/>
    <col min="23" max="23" width="11.140625" style="103" customWidth="1"/>
    <col min="24" max="24" width="6.8515625" style="103" customWidth="1"/>
    <col min="25" max="25" width="6.140625" style="103" customWidth="1"/>
    <col min="26" max="26" width="6.57421875" style="103" customWidth="1"/>
    <col min="27" max="27" width="5.57421875" style="103" customWidth="1"/>
    <col min="28" max="28" width="3.8515625" style="103" customWidth="1"/>
    <col min="29" max="29" width="6.00390625" style="103" bestFit="1" customWidth="1"/>
    <col min="30" max="239" width="3.7109375" style="103" customWidth="1"/>
    <col min="240" max="240" width="7.7109375" style="103" bestFit="1" customWidth="1"/>
    <col min="241" max="249" width="3.7109375" style="103" customWidth="1"/>
    <col min="250" max="250" width="7.8515625" style="104" hidden="1" customWidth="1"/>
    <col min="251" max="251" width="13.140625" style="104" hidden="1" customWidth="1"/>
    <col min="252" max="252" width="19.8515625" style="104" hidden="1" customWidth="1"/>
    <col min="253" max="253" width="12.00390625" style="104" hidden="1" customWidth="1"/>
    <col min="254" max="254" width="16.7109375" style="104" hidden="1" customWidth="1"/>
    <col min="255" max="255" width="17.00390625" style="104" hidden="1" customWidth="1"/>
    <col min="256" max="16384" width="9.140625" style="104" hidden="1" customWidth="1"/>
  </cols>
  <sheetData>
    <row r="1" spans="1:256" ht="19.5" customHeight="1" hidden="1" thickBot="1">
      <c r="A1" s="98"/>
      <c r="B1" s="99"/>
      <c r="C1" s="100"/>
      <c r="D1" s="100"/>
      <c r="E1" s="100"/>
      <c r="F1" s="100"/>
      <c r="G1" s="100"/>
      <c r="H1" s="100"/>
      <c r="I1" s="100"/>
      <c r="J1" s="100"/>
      <c r="K1" s="100"/>
      <c r="L1" s="100"/>
      <c r="M1" s="101"/>
      <c r="N1" s="100"/>
      <c r="O1" s="100"/>
      <c r="P1" s="100"/>
      <c r="Q1" s="100"/>
      <c r="R1" s="100"/>
      <c r="S1" s="100"/>
      <c r="T1" s="100"/>
      <c r="U1" s="100"/>
      <c r="V1" s="100"/>
      <c r="W1" s="100"/>
      <c r="X1" s="100"/>
      <c r="Y1" s="100"/>
      <c r="Z1" s="100"/>
      <c r="AA1" s="102"/>
      <c r="IP1" s="502" t="s">
        <v>158</v>
      </c>
      <c r="IQ1" s="502"/>
      <c r="IR1" s="502"/>
      <c r="IS1" s="502"/>
      <c r="IT1" s="502"/>
      <c r="IU1" s="502"/>
      <c r="IV1" s="502"/>
    </row>
    <row r="2" spans="1:250" s="107" customFormat="1" ht="23.25" customHeight="1" thickBot="1">
      <c r="A2" s="105"/>
      <c r="B2" s="106"/>
      <c r="C2" s="106"/>
      <c r="D2" s="106"/>
      <c r="E2" s="106"/>
      <c r="F2" s="512" t="s">
        <v>90</v>
      </c>
      <c r="G2" s="512"/>
      <c r="H2" s="512"/>
      <c r="I2" s="512"/>
      <c r="J2" s="512"/>
      <c r="K2" s="512"/>
      <c r="L2" s="512"/>
      <c r="M2" s="512"/>
      <c r="N2" s="512"/>
      <c r="O2" s="512"/>
      <c r="P2" s="512"/>
      <c r="Q2" s="512"/>
      <c r="R2" s="512"/>
      <c r="S2" s="512"/>
      <c r="T2" s="512"/>
      <c r="U2" s="512"/>
      <c r="V2" s="512"/>
      <c r="W2" s="513"/>
      <c r="X2" s="509" t="s">
        <v>80</v>
      </c>
      <c r="Y2" s="510"/>
      <c r="Z2" s="510"/>
      <c r="AA2" s="511"/>
      <c r="IP2" s="104"/>
    </row>
    <row r="3" spans="1:256" s="100" customFormat="1" ht="21.75" customHeight="1" thickBot="1">
      <c r="A3" s="108"/>
      <c r="B3" s="109"/>
      <c r="C3" s="109"/>
      <c r="D3" s="109"/>
      <c r="E3" s="109"/>
      <c r="G3" s="514" t="s">
        <v>257</v>
      </c>
      <c r="H3" s="514"/>
      <c r="I3" s="514"/>
      <c r="J3" s="514"/>
      <c r="K3" s="514"/>
      <c r="L3" s="514"/>
      <c r="M3" s="514"/>
      <c r="N3" s="514"/>
      <c r="O3" s="514"/>
      <c r="P3" s="514"/>
      <c r="Q3" s="514"/>
      <c r="R3" s="514"/>
      <c r="S3" s="514"/>
      <c r="T3" s="514"/>
      <c r="U3" s="514"/>
      <c r="V3" s="514"/>
      <c r="W3" s="110" t="s">
        <v>88</v>
      </c>
      <c r="X3" s="469"/>
      <c r="Y3" s="470"/>
      <c r="Z3" s="470"/>
      <c r="AA3" s="471"/>
      <c r="IP3" s="111" t="s">
        <v>159</v>
      </c>
      <c r="IR3" s="112">
        <f>X53</f>
        <v>0</v>
      </c>
      <c r="IS3" s="104"/>
      <c r="IT3" s="111" t="s">
        <v>160</v>
      </c>
      <c r="IU3" s="111">
        <f>IF(AND(AC5=2,IR3&lt;=240000),0,MAX(IV6:IV25))</f>
        <v>0</v>
      </c>
      <c r="IV3" s="104"/>
    </row>
    <row r="4" spans="1:256" s="100" customFormat="1" ht="16.5" customHeight="1" thickBot="1">
      <c r="A4" s="528" t="s">
        <v>155</v>
      </c>
      <c r="B4" s="113"/>
      <c r="C4" s="478" t="s">
        <v>102</v>
      </c>
      <c r="D4" s="479"/>
      <c r="E4" s="479"/>
      <c r="F4" s="480"/>
      <c r="G4" s="493"/>
      <c r="H4" s="494"/>
      <c r="I4" s="494"/>
      <c r="J4" s="494"/>
      <c r="K4" s="494"/>
      <c r="L4" s="494"/>
      <c r="M4" s="494"/>
      <c r="N4" s="494"/>
      <c r="O4" s="494"/>
      <c r="P4" s="494"/>
      <c r="Q4" s="494"/>
      <c r="R4" s="494"/>
      <c r="S4" s="494"/>
      <c r="T4" s="494"/>
      <c r="U4" s="494"/>
      <c r="V4" s="495"/>
      <c r="W4" s="114" t="s">
        <v>1</v>
      </c>
      <c r="X4" s="466"/>
      <c r="Y4" s="467"/>
      <c r="Z4" s="467"/>
      <c r="AA4" s="468"/>
      <c r="IP4" s="492" t="s">
        <v>161</v>
      </c>
      <c r="IQ4" s="489" t="s">
        <v>147</v>
      </c>
      <c r="IR4" s="489"/>
      <c r="IS4" s="489" t="s">
        <v>108</v>
      </c>
      <c r="IT4" s="489" t="s">
        <v>162</v>
      </c>
      <c r="IU4" s="489" t="s">
        <v>163</v>
      </c>
      <c r="IV4" s="488" t="s">
        <v>164</v>
      </c>
    </row>
    <row r="5" spans="1:256" s="100" customFormat="1" ht="16.5" customHeight="1">
      <c r="A5" s="529"/>
      <c r="B5" s="115"/>
      <c r="C5" s="431" t="s">
        <v>140</v>
      </c>
      <c r="D5" s="432"/>
      <c r="E5" s="432"/>
      <c r="F5" s="433"/>
      <c r="G5" s="496"/>
      <c r="H5" s="497"/>
      <c r="I5" s="497"/>
      <c r="J5" s="497"/>
      <c r="K5" s="497"/>
      <c r="L5" s="497"/>
      <c r="M5" s="497"/>
      <c r="N5" s="497"/>
      <c r="O5" s="497"/>
      <c r="P5" s="497"/>
      <c r="Q5" s="497"/>
      <c r="R5" s="497"/>
      <c r="S5" s="497"/>
      <c r="T5" s="497"/>
      <c r="U5" s="497"/>
      <c r="V5" s="498"/>
      <c r="W5" s="116" t="s">
        <v>48</v>
      </c>
      <c r="X5" s="117" t="s">
        <v>83</v>
      </c>
      <c r="Y5" s="118" t="str">
        <f>IF(+AC5=1,"ü","")</f>
        <v>ü</v>
      </c>
      <c r="Z5" s="119" t="s">
        <v>84</v>
      </c>
      <c r="AA5" s="118">
        <f>IF(+AC5=2,"ü","")</f>
      </c>
      <c r="AB5" s="120"/>
      <c r="AC5" s="121">
        <v>1</v>
      </c>
      <c r="AD5" s="100" t="s">
        <v>85</v>
      </c>
      <c r="IP5" s="492"/>
      <c r="IQ5" s="122" t="s">
        <v>165</v>
      </c>
      <c r="IR5" s="122" t="s">
        <v>166</v>
      </c>
      <c r="IS5" s="489"/>
      <c r="IT5" s="489"/>
      <c r="IU5" s="489"/>
      <c r="IV5" s="488"/>
    </row>
    <row r="6" spans="1:256" s="100" customFormat="1" ht="16.5" customHeight="1">
      <c r="A6" s="529"/>
      <c r="B6" s="115"/>
      <c r="C6" s="431" t="s">
        <v>67</v>
      </c>
      <c r="D6" s="432"/>
      <c r="E6" s="432"/>
      <c r="F6" s="433"/>
      <c r="G6" s="462"/>
      <c r="H6" s="463"/>
      <c r="I6" s="463"/>
      <c r="J6" s="463"/>
      <c r="K6" s="463"/>
      <c r="L6" s="463"/>
      <c r="M6" s="463"/>
      <c r="N6" s="463"/>
      <c r="O6" s="463"/>
      <c r="P6" s="463"/>
      <c r="Q6" s="463"/>
      <c r="R6" s="463"/>
      <c r="S6" s="463"/>
      <c r="T6" s="463"/>
      <c r="U6" s="463"/>
      <c r="V6" s="464"/>
      <c r="W6" s="116" t="s">
        <v>86</v>
      </c>
      <c r="X6" s="440"/>
      <c r="Y6" s="381"/>
      <c r="Z6" s="381"/>
      <c r="AA6" s="441"/>
      <c r="IP6" s="123">
        <v>1</v>
      </c>
      <c r="IQ6" s="124">
        <v>0</v>
      </c>
      <c r="IR6" s="124">
        <v>180000</v>
      </c>
      <c r="IS6" s="125">
        <v>0</v>
      </c>
      <c r="IT6" s="126">
        <v>0</v>
      </c>
      <c r="IU6" s="127"/>
      <c r="IV6" s="127">
        <f>MIN(IT6,IU6)</f>
        <v>0</v>
      </c>
    </row>
    <row r="7" spans="1:256" s="100" customFormat="1" ht="16.5" customHeight="1">
      <c r="A7" s="529"/>
      <c r="B7" s="115"/>
      <c r="C7" s="431" t="s">
        <v>34</v>
      </c>
      <c r="D7" s="432"/>
      <c r="E7" s="432"/>
      <c r="F7" s="433"/>
      <c r="G7" s="462"/>
      <c r="H7" s="463"/>
      <c r="I7" s="463"/>
      <c r="J7" s="463"/>
      <c r="K7" s="463"/>
      <c r="L7" s="463"/>
      <c r="M7" s="463"/>
      <c r="N7" s="463"/>
      <c r="O7" s="463"/>
      <c r="P7" s="463"/>
      <c r="Q7" s="463"/>
      <c r="R7" s="463"/>
      <c r="S7" s="463"/>
      <c r="T7" s="463"/>
      <c r="U7" s="463"/>
      <c r="V7" s="464"/>
      <c r="W7" s="116" t="s">
        <v>15</v>
      </c>
      <c r="X7" s="459">
        <v>2009</v>
      </c>
      <c r="Y7" s="460"/>
      <c r="Z7" s="460"/>
      <c r="AA7" s="461"/>
      <c r="IK7" s="128">
        <v>20</v>
      </c>
      <c r="IP7" s="123">
        <v>2</v>
      </c>
      <c r="IQ7" s="129">
        <v>180000</v>
      </c>
      <c r="IR7" s="129">
        <v>250000</v>
      </c>
      <c r="IS7" s="129">
        <v>0.5</v>
      </c>
      <c r="IT7" s="130">
        <f>IF(AND($IR$3&gt;IQ7,$IR$3&lt;=IR7),$IR$3*IS7/100,0)</f>
        <v>0</v>
      </c>
      <c r="IU7" s="127">
        <f>IF(AND($IR$3&gt;IQ7,$IR$3&lt;=IR7),(IR6*IS6/100)+(($IR$3-IR6)*20/100),0)</f>
        <v>0</v>
      </c>
      <c r="IV7" s="127">
        <f aca="true" t="shared" si="0" ref="IV7:IV25">MIN(IT7,IU7)</f>
        <v>0</v>
      </c>
    </row>
    <row r="8" spans="1:256" s="100" customFormat="1" ht="16.5" customHeight="1">
      <c r="A8" s="529"/>
      <c r="B8" s="115"/>
      <c r="C8" s="431" t="s">
        <v>60</v>
      </c>
      <c r="D8" s="432"/>
      <c r="E8" s="432"/>
      <c r="F8" s="433"/>
      <c r="G8" s="462"/>
      <c r="H8" s="463"/>
      <c r="I8" s="463"/>
      <c r="J8" s="463"/>
      <c r="K8" s="463"/>
      <c r="L8" s="463"/>
      <c r="M8" s="463"/>
      <c r="N8" s="463"/>
      <c r="O8" s="463"/>
      <c r="P8" s="463"/>
      <c r="Q8" s="463"/>
      <c r="R8" s="463"/>
      <c r="S8" s="463"/>
      <c r="T8" s="463"/>
      <c r="U8" s="463"/>
      <c r="V8" s="464"/>
      <c r="W8" s="116" t="s">
        <v>29</v>
      </c>
      <c r="X8" s="131" t="s">
        <v>38</v>
      </c>
      <c r="Y8" s="132" t="str">
        <f>IF(+AC8=1,"ü","")</f>
        <v>ü</v>
      </c>
      <c r="Z8" s="133" t="s">
        <v>39</v>
      </c>
      <c r="AA8" s="132">
        <f>IF(+AC8=2,"ü","")</f>
      </c>
      <c r="AB8" s="120"/>
      <c r="AC8" s="121">
        <v>1</v>
      </c>
      <c r="AD8" s="100" t="s">
        <v>82</v>
      </c>
      <c r="IK8" s="128">
        <v>20</v>
      </c>
      <c r="IP8" s="123">
        <v>3</v>
      </c>
      <c r="IQ8" s="129">
        <v>250000</v>
      </c>
      <c r="IR8" s="129">
        <v>350000</v>
      </c>
      <c r="IS8" s="129">
        <v>0.75</v>
      </c>
      <c r="IT8" s="130">
        <f aca="true" t="shared" si="1" ref="IT8:IT25">IF(AND($IR$3&gt;IQ8,$IR$3&lt;=IR8),$IR$3*IS8/100,0)</f>
        <v>0</v>
      </c>
      <c r="IU8" s="127">
        <f>IF(AND($IR$3&gt;IQ8,$IR$3&lt;=IR8),(IR7*IS7/100)+(($IR$3-IR7)*20/100),0)</f>
        <v>0</v>
      </c>
      <c r="IV8" s="127">
        <f t="shared" si="0"/>
        <v>0</v>
      </c>
    </row>
    <row r="9" spans="1:256" s="100" customFormat="1" ht="16.5" customHeight="1">
      <c r="A9" s="529"/>
      <c r="B9" s="115"/>
      <c r="C9" s="431" t="s">
        <v>47</v>
      </c>
      <c r="D9" s="432"/>
      <c r="E9" s="432"/>
      <c r="F9" s="433"/>
      <c r="G9" s="462"/>
      <c r="H9" s="463"/>
      <c r="I9" s="463"/>
      <c r="J9" s="463"/>
      <c r="K9" s="463"/>
      <c r="L9" s="463"/>
      <c r="M9" s="463"/>
      <c r="N9" s="463"/>
      <c r="O9" s="463"/>
      <c r="P9" s="465"/>
      <c r="Q9" s="473" t="s">
        <v>46</v>
      </c>
      <c r="R9" s="474"/>
      <c r="S9" s="434"/>
      <c r="T9" s="435"/>
      <c r="U9" s="435"/>
      <c r="V9" s="472"/>
      <c r="W9" s="134" t="s">
        <v>59</v>
      </c>
      <c r="X9" s="135" t="s">
        <v>57</v>
      </c>
      <c r="Y9" s="132">
        <f>IF(+AC9=2,"ü","")</f>
      </c>
      <c r="Z9" s="136" t="s">
        <v>58</v>
      </c>
      <c r="AA9" s="132" t="str">
        <f>IF(+AC9=1,"ü","")</f>
        <v>ü</v>
      </c>
      <c r="AC9" s="121">
        <v>1</v>
      </c>
      <c r="AD9" s="100" t="s">
        <v>87</v>
      </c>
      <c r="IK9" s="128">
        <v>20</v>
      </c>
      <c r="IP9" s="123">
        <v>4</v>
      </c>
      <c r="IQ9" s="129">
        <v>350000</v>
      </c>
      <c r="IR9" s="129">
        <v>400000</v>
      </c>
      <c r="IS9" s="129">
        <v>1.5</v>
      </c>
      <c r="IT9" s="130">
        <f t="shared" si="1"/>
        <v>0</v>
      </c>
      <c r="IU9" s="127">
        <f>IF(AND($IR$3&gt;IQ9,$IR$3&lt;=IR9),(IR8*IS8/100)+(($IR$3-IR8)*20/100),0)</f>
        <v>0</v>
      </c>
      <c r="IV9" s="127">
        <f t="shared" si="0"/>
        <v>0</v>
      </c>
    </row>
    <row r="10" spans="1:256" s="100" customFormat="1" ht="16.5" customHeight="1">
      <c r="A10" s="529"/>
      <c r="B10" s="115"/>
      <c r="C10" s="431" t="s">
        <v>13</v>
      </c>
      <c r="D10" s="432"/>
      <c r="E10" s="432"/>
      <c r="F10" s="433"/>
      <c r="G10" s="499"/>
      <c r="H10" s="500"/>
      <c r="I10" s="500"/>
      <c r="J10" s="500"/>
      <c r="K10" s="500"/>
      <c r="L10" s="500"/>
      <c r="M10" s="500"/>
      <c r="N10" s="500"/>
      <c r="O10" s="500"/>
      <c r="P10" s="501"/>
      <c r="Q10" s="473" t="s">
        <v>11</v>
      </c>
      <c r="R10" s="474"/>
      <c r="S10" s="137"/>
      <c r="T10" s="138"/>
      <c r="U10" s="138"/>
      <c r="V10" s="139"/>
      <c r="W10" s="140" t="s">
        <v>37</v>
      </c>
      <c r="X10" s="449"/>
      <c r="Y10" s="450"/>
      <c r="Z10" s="450"/>
      <c r="AA10" s="451"/>
      <c r="IK10" s="128">
        <v>20</v>
      </c>
      <c r="IP10" s="123">
        <v>5</v>
      </c>
      <c r="IQ10" s="129">
        <v>400000</v>
      </c>
      <c r="IR10" s="129">
        <v>450000</v>
      </c>
      <c r="IS10" s="129">
        <v>2.5</v>
      </c>
      <c r="IT10" s="130">
        <f t="shared" si="1"/>
        <v>0</v>
      </c>
      <c r="IU10" s="127">
        <f>IF(AND($IR$3&gt;IQ10,$IR$3&lt;=IR10),(IR9*IS9/100)+(($IR$3-IR9)*20/100),0)</f>
        <v>0</v>
      </c>
      <c r="IV10" s="127">
        <f t="shared" si="0"/>
        <v>0</v>
      </c>
    </row>
    <row r="11" spans="1:256" s="100" customFormat="1" ht="16.5" customHeight="1">
      <c r="A11" s="529"/>
      <c r="B11" s="115"/>
      <c r="C11" s="431" t="s">
        <v>36</v>
      </c>
      <c r="D11" s="432"/>
      <c r="E11" s="432"/>
      <c r="F11" s="433"/>
      <c r="G11" s="141" t="s">
        <v>1</v>
      </c>
      <c r="H11" s="434"/>
      <c r="I11" s="435"/>
      <c r="J11" s="435"/>
      <c r="K11" s="436"/>
      <c r="L11" s="142" t="s">
        <v>2</v>
      </c>
      <c r="M11" s="481"/>
      <c r="N11" s="482"/>
      <c r="O11" s="482"/>
      <c r="P11" s="482"/>
      <c r="Q11" s="482"/>
      <c r="R11" s="482"/>
      <c r="S11" s="482"/>
      <c r="T11" s="482"/>
      <c r="U11" s="482"/>
      <c r="V11" s="483"/>
      <c r="W11" s="143" t="s">
        <v>198</v>
      </c>
      <c r="X11" s="452"/>
      <c r="Y11" s="453"/>
      <c r="Z11" s="453"/>
      <c r="AA11" s="454"/>
      <c r="IK11" s="128">
        <v>20</v>
      </c>
      <c r="IP11" s="123">
        <v>6</v>
      </c>
      <c r="IQ11" s="129">
        <v>450000</v>
      </c>
      <c r="IR11" s="129">
        <v>550000</v>
      </c>
      <c r="IS11" s="129">
        <v>3.5</v>
      </c>
      <c r="IT11" s="130">
        <f t="shared" si="1"/>
        <v>0</v>
      </c>
      <c r="IU11" s="127">
        <f>IF(AND($IR$3&gt;IQ11,$IR$3&lt;=IR11),(IR10*IS10/100)+(($IR$3-IR10)*20/100),0)</f>
        <v>0</v>
      </c>
      <c r="IV11" s="127">
        <f t="shared" si="0"/>
        <v>0</v>
      </c>
    </row>
    <row r="12" spans="1:256" s="100" customFormat="1" ht="16.5" customHeight="1">
      <c r="A12" s="529"/>
      <c r="B12" s="115"/>
      <c r="C12" s="431" t="s">
        <v>14</v>
      </c>
      <c r="D12" s="432"/>
      <c r="E12" s="432"/>
      <c r="F12" s="433"/>
      <c r="G12" s="80" t="s">
        <v>1</v>
      </c>
      <c r="H12" s="434"/>
      <c r="I12" s="435"/>
      <c r="J12" s="435"/>
      <c r="K12" s="436"/>
      <c r="L12" s="142" t="s">
        <v>2</v>
      </c>
      <c r="M12" s="481"/>
      <c r="N12" s="482"/>
      <c r="O12" s="482"/>
      <c r="P12" s="482"/>
      <c r="Q12" s="482"/>
      <c r="R12" s="482"/>
      <c r="S12" s="482"/>
      <c r="T12" s="482"/>
      <c r="U12" s="482"/>
      <c r="V12" s="483"/>
      <c r="W12" s="144" t="s">
        <v>98</v>
      </c>
      <c r="X12" s="455"/>
      <c r="Y12" s="456"/>
      <c r="Z12" s="457"/>
      <c r="AA12" s="458"/>
      <c r="IK12" s="128">
        <v>30</v>
      </c>
      <c r="IP12" s="123">
        <v>7</v>
      </c>
      <c r="IQ12" s="129">
        <v>550000</v>
      </c>
      <c r="IR12" s="129">
        <v>650000</v>
      </c>
      <c r="IS12" s="129">
        <v>4.5</v>
      </c>
      <c r="IT12" s="130">
        <f t="shared" si="1"/>
        <v>0</v>
      </c>
      <c r="IU12" s="127">
        <f>IF(AND($IR$3&gt;IQ12,$IR$3&lt;=IR12),(IR11*IS11/100)+(($IR$3-IR11)*30/100),0)</f>
        <v>0</v>
      </c>
      <c r="IV12" s="127">
        <f t="shared" si="0"/>
        <v>0</v>
      </c>
    </row>
    <row r="13" spans="1:256" s="100" customFormat="1" ht="16.5" customHeight="1" thickBot="1">
      <c r="A13" s="530"/>
      <c r="B13" s="145"/>
      <c r="C13" s="475" t="s">
        <v>142</v>
      </c>
      <c r="D13" s="476"/>
      <c r="E13" s="476"/>
      <c r="F13" s="477"/>
      <c r="G13" s="146" t="s">
        <v>1</v>
      </c>
      <c r="H13" s="437"/>
      <c r="I13" s="438"/>
      <c r="J13" s="438"/>
      <c r="K13" s="439"/>
      <c r="L13" s="147" t="s">
        <v>2</v>
      </c>
      <c r="M13" s="484"/>
      <c r="N13" s="485"/>
      <c r="O13" s="485"/>
      <c r="P13" s="485"/>
      <c r="Q13" s="485"/>
      <c r="R13" s="485"/>
      <c r="S13" s="485"/>
      <c r="T13" s="485"/>
      <c r="U13" s="485"/>
      <c r="V13" s="486"/>
      <c r="W13" s="445" t="s">
        <v>143</v>
      </c>
      <c r="X13" s="446"/>
      <c r="Y13" s="446"/>
      <c r="Z13" s="447" t="str">
        <f>IF(+AC13=1,"ü","")</f>
        <v>ü</v>
      </c>
      <c r="AA13" s="448"/>
      <c r="AC13" s="121">
        <v>1</v>
      </c>
      <c r="AD13" s="100" t="s">
        <v>167</v>
      </c>
      <c r="IK13" s="128">
        <v>30</v>
      </c>
      <c r="IP13" s="123">
        <v>8</v>
      </c>
      <c r="IQ13" s="129">
        <v>650000</v>
      </c>
      <c r="IR13" s="129">
        <v>750000</v>
      </c>
      <c r="IS13" s="129">
        <v>6</v>
      </c>
      <c r="IT13" s="130">
        <f t="shared" si="1"/>
        <v>0</v>
      </c>
      <c r="IU13" s="127">
        <f>IF(AND($IR$3&gt;IQ13,$IR$3&lt;=IR13),(IR12*IS12/100)+(($IR$3-IR12)*30/100),0)</f>
        <v>0</v>
      </c>
      <c r="IV13" s="127">
        <f t="shared" si="0"/>
        <v>0</v>
      </c>
    </row>
    <row r="14" spans="1:256" s="150" customFormat="1" ht="16.5" customHeight="1" thickBot="1">
      <c r="A14" s="531" t="s">
        <v>12</v>
      </c>
      <c r="B14" s="148"/>
      <c r="C14" s="427" t="s">
        <v>1</v>
      </c>
      <c r="D14" s="428"/>
      <c r="E14" s="428"/>
      <c r="F14" s="524"/>
      <c r="G14" s="521" t="s">
        <v>53</v>
      </c>
      <c r="H14" s="522"/>
      <c r="I14" s="522"/>
      <c r="J14" s="522"/>
      <c r="K14" s="522"/>
      <c r="L14" s="522"/>
      <c r="M14" s="522"/>
      <c r="N14" s="522"/>
      <c r="O14" s="522"/>
      <c r="P14" s="522"/>
      <c r="Q14" s="522"/>
      <c r="R14" s="522"/>
      <c r="S14" s="522"/>
      <c r="T14" s="522"/>
      <c r="U14" s="522"/>
      <c r="V14" s="523"/>
      <c r="W14" s="149" t="s">
        <v>91</v>
      </c>
      <c r="X14" s="427" t="s">
        <v>92</v>
      </c>
      <c r="Y14" s="428"/>
      <c r="Z14" s="429"/>
      <c r="AA14" s="430"/>
      <c r="IK14" s="128">
        <v>30</v>
      </c>
      <c r="IP14" s="123">
        <v>9</v>
      </c>
      <c r="IQ14" s="129">
        <v>750000</v>
      </c>
      <c r="IR14" s="129">
        <v>900000</v>
      </c>
      <c r="IS14" s="129">
        <v>7.5</v>
      </c>
      <c r="IT14" s="130">
        <f t="shared" si="1"/>
        <v>0</v>
      </c>
      <c r="IU14" s="127">
        <f>IF(AND($IR$3&gt;IQ14,$IR$3&lt;=IR14),(IR13*IS13/100)+(($IR$3-IR13)*30/100),0)</f>
        <v>0</v>
      </c>
      <c r="IV14" s="127">
        <f t="shared" si="0"/>
        <v>0</v>
      </c>
    </row>
    <row r="15" spans="1:256" s="100" customFormat="1" ht="16.5" customHeight="1">
      <c r="A15" s="532"/>
      <c r="B15" s="151"/>
      <c r="C15" s="515"/>
      <c r="D15" s="516"/>
      <c r="E15" s="516"/>
      <c r="F15" s="517"/>
      <c r="G15" s="518"/>
      <c r="H15" s="519"/>
      <c r="I15" s="519"/>
      <c r="J15" s="519"/>
      <c r="K15" s="519"/>
      <c r="L15" s="519"/>
      <c r="M15" s="519"/>
      <c r="N15" s="519"/>
      <c r="O15" s="519"/>
      <c r="P15" s="519"/>
      <c r="Q15" s="519"/>
      <c r="R15" s="519"/>
      <c r="S15" s="519"/>
      <c r="T15" s="519"/>
      <c r="U15" s="519"/>
      <c r="V15" s="520"/>
      <c r="W15" s="152"/>
      <c r="X15" s="377"/>
      <c r="Y15" s="378"/>
      <c r="Z15" s="378"/>
      <c r="AA15" s="379"/>
      <c r="IK15" s="128">
        <v>30</v>
      </c>
      <c r="IP15" s="123">
        <v>10</v>
      </c>
      <c r="IQ15" s="129">
        <v>900000</v>
      </c>
      <c r="IR15" s="129">
        <v>1050000</v>
      </c>
      <c r="IS15" s="129">
        <v>9</v>
      </c>
      <c r="IT15" s="130">
        <f t="shared" si="1"/>
        <v>0</v>
      </c>
      <c r="IU15" s="127">
        <f>IF(AND($IR$3&gt;IQ15,$IR$3&lt;=IR15),(IR14*IS14/100)+(($IR$3-IR14)*30/100),0)</f>
        <v>0</v>
      </c>
      <c r="IV15" s="127">
        <f t="shared" si="0"/>
        <v>0</v>
      </c>
    </row>
    <row r="16" spans="1:256" s="100" customFormat="1" ht="16.5" customHeight="1">
      <c r="A16" s="532"/>
      <c r="B16" s="151"/>
      <c r="C16" s="440"/>
      <c r="D16" s="381"/>
      <c r="E16" s="381"/>
      <c r="F16" s="441"/>
      <c r="G16" s="442"/>
      <c r="H16" s="443"/>
      <c r="I16" s="443"/>
      <c r="J16" s="443"/>
      <c r="K16" s="443"/>
      <c r="L16" s="443"/>
      <c r="M16" s="443"/>
      <c r="N16" s="443"/>
      <c r="O16" s="443"/>
      <c r="P16" s="443"/>
      <c r="Q16" s="443"/>
      <c r="R16" s="443"/>
      <c r="S16" s="443"/>
      <c r="T16" s="443"/>
      <c r="U16" s="443"/>
      <c r="V16" s="444"/>
      <c r="W16" s="153"/>
      <c r="X16" s="356"/>
      <c r="Y16" s="357"/>
      <c r="Z16" s="357"/>
      <c r="AA16" s="358"/>
      <c r="IK16" s="128">
        <v>40</v>
      </c>
      <c r="IP16" s="123">
        <v>11</v>
      </c>
      <c r="IQ16" s="129">
        <v>1050000</v>
      </c>
      <c r="IR16" s="129">
        <v>1200000</v>
      </c>
      <c r="IS16" s="129">
        <v>10</v>
      </c>
      <c r="IT16" s="130">
        <f t="shared" si="1"/>
        <v>0</v>
      </c>
      <c r="IU16" s="127">
        <f>IF(AND($IR$3&gt;IQ16,$IR$3&lt;=IR16),(IR15*IS15/100)+(($IR$3-IR15)*40/100),0)</f>
        <v>0</v>
      </c>
      <c r="IV16" s="127">
        <f t="shared" si="0"/>
        <v>0</v>
      </c>
    </row>
    <row r="17" spans="1:256" s="100" customFormat="1" ht="16.5" customHeight="1">
      <c r="A17" s="532"/>
      <c r="B17" s="151"/>
      <c r="C17" s="440"/>
      <c r="D17" s="381"/>
      <c r="E17" s="381"/>
      <c r="F17" s="441"/>
      <c r="G17" s="442"/>
      <c r="H17" s="443"/>
      <c r="I17" s="443"/>
      <c r="J17" s="443"/>
      <c r="K17" s="443"/>
      <c r="L17" s="443"/>
      <c r="M17" s="443"/>
      <c r="N17" s="443"/>
      <c r="O17" s="443"/>
      <c r="P17" s="443"/>
      <c r="Q17" s="443"/>
      <c r="R17" s="443"/>
      <c r="S17" s="443"/>
      <c r="T17" s="443"/>
      <c r="U17" s="443"/>
      <c r="V17" s="444"/>
      <c r="W17" s="153"/>
      <c r="X17" s="356"/>
      <c r="Y17" s="357"/>
      <c r="Z17" s="357"/>
      <c r="AA17" s="358"/>
      <c r="IK17" s="128">
        <v>40</v>
      </c>
      <c r="IP17" s="123">
        <v>12</v>
      </c>
      <c r="IQ17" s="129">
        <v>1200000</v>
      </c>
      <c r="IR17" s="129">
        <v>1450000</v>
      </c>
      <c r="IS17" s="129">
        <v>11</v>
      </c>
      <c r="IT17" s="130">
        <f t="shared" si="1"/>
        <v>0</v>
      </c>
      <c r="IU17" s="127">
        <f>IF(AND($IR$3&gt;IQ17,$IR$3&lt;=IR17),(IR16*IS16/100)+(($IR$3-IR16)*40/100),0)</f>
        <v>0</v>
      </c>
      <c r="IV17" s="127">
        <f t="shared" si="0"/>
        <v>0</v>
      </c>
    </row>
    <row r="18" spans="1:256" s="100" customFormat="1" ht="16.5" customHeight="1">
      <c r="A18" s="532"/>
      <c r="B18" s="151"/>
      <c r="C18" s="154" t="s">
        <v>10</v>
      </c>
      <c r="D18" s="155"/>
      <c r="E18" s="155"/>
      <c r="F18" s="156"/>
      <c r="G18" s="156"/>
      <c r="H18" s="156"/>
      <c r="I18" s="156"/>
      <c r="J18" s="156"/>
      <c r="K18" s="156"/>
      <c r="L18" s="156"/>
      <c r="M18" s="156"/>
      <c r="N18" s="156"/>
      <c r="O18" s="156"/>
      <c r="P18" s="156"/>
      <c r="Q18" s="156"/>
      <c r="R18" s="156"/>
      <c r="S18" s="156"/>
      <c r="T18" s="156"/>
      <c r="U18" s="156"/>
      <c r="V18" s="157"/>
      <c r="W18" s="153"/>
      <c r="X18" s="356"/>
      <c r="Y18" s="357"/>
      <c r="Z18" s="357"/>
      <c r="AA18" s="358"/>
      <c r="IK18" s="128">
        <v>40</v>
      </c>
      <c r="IP18" s="123">
        <v>13</v>
      </c>
      <c r="IQ18" s="129">
        <v>1450000</v>
      </c>
      <c r="IR18" s="129">
        <v>1700000</v>
      </c>
      <c r="IS18" s="129">
        <v>12.5</v>
      </c>
      <c r="IT18" s="130">
        <f t="shared" si="1"/>
        <v>0</v>
      </c>
      <c r="IU18" s="127">
        <f>IF(AND($IR$3&gt;IQ18,$IR$3&lt;=IR18),(IR17*IS17/100)+(($IR$3-IR17)*40/100),0)</f>
        <v>0</v>
      </c>
      <c r="IV18" s="127">
        <f t="shared" si="0"/>
        <v>0</v>
      </c>
    </row>
    <row r="19" spans="1:256" s="100" customFormat="1" ht="16.5" customHeight="1" thickBot="1">
      <c r="A19" s="533"/>
      <c r="B19" s="151"/>
      <c r="C19" s="158" t="s">
        <v>171</v>
      </c>
      <c r="D19" s="159"/>
      <c r="E19" s="159"/>
      <c r="F19" s="159"/>
      <c r="G19" s="159"/>
      <c r="H19" s="159"/>
      <c r="I19" s="159"/>
      <c r="J19" s="159"/>
      <c r="K19" s="159"/>
      <c r="L19" s="159"/>
      <c r="M19" s="159"/>
      <c r="N19" s="159"/>
      <c r="O19" s="159"/>
      <c r="P19" s="159"/>
      <c r="Q19" s="159"/>
      <c r="R19" s="159"/>
      <c r="S19" s="159"/>
      <c r="T19" s="159"/>
      <c r="U19" s="159"/>
      <c r="V19" s="160"/>
      <c r="W19" s="161">
        <v>1</v>
      </c>
      <c r="X19" s="392">
        <f>SUM(X15:AA18)</f>
        <v>0</v>
      </c>
      <c r="Y19" s="393"/>
      <c r="Z19" s="393"/>
      <c r="AA19" s="394"/>
      <c r="IK19" s="128">
        <v>40</v>
      </c>
      <c r="IP19" s="123">
        <v>14</v>
      </c>
      <c r="IQ19" s="129">
        <v>1700000</v>
      </c>
      <c r="IR19" s="129">
        <v>1950000</v>
      </c>
      <c r="IS19" s="129">
        <v>14</v>
      </c>
      <c r="IT19" s="130">
        <f t="shared" si="1"/>
        <v>0</v>
      </c>
      <c r="IU19" s="127">
        <f>IF(AND($IR$3&gt;IQ19,$IR$3&lt;=IR19),(IR18*IS18/100)+(($IR$3-IR18)*40/100),0)</f>
        <v>0</v>
      </c>
      <c r="IV19" s="127">
        <f t="shared" si="0"/>
        <v>0</v>
      </c>
    </row>
    <row r="20" spans="1:256" s="100" customFormat="1" ht="16.5" customHeight="1" thickBot="1">
      <c r="A20" s="534" t="s">
        <v>152</v>
      </c>
      <c r="B20" s="162"/>
      <c r="C20" s="163" t="s">
        <v>5</v>
      </c>
      <c r="D20" s="164"/>
      <c r="E20" s="164"/>
      <c r="F20" s="164"/>
      <c r="G20" s="164"/>
      <c r="H20" s="164"/>
      <c r="I20" s="164"/>
      <c r="J20" s="164"/>
      <c r="K20" s="164"/>
      <c r="L20" s="164"/>
      <c r="M20" s="164"/>
      <c r="N20" s="164"/>
      <c r="O20" s="164"/>
      <c r="P20" s="164"/>
      <c r="Q20" s="164"/>
      <c r="R20" s="164"/>
      <c r="S20" s="164"/>
      <c r="T20" s="164"/>
      <c r="U20" s="164"/>
      <c r="V20" s="165"/>
      <c r="W20" s="166" t="s">
        <v>11</v>
      </c>
      <c r="X20" s="395" t="s">
        <v>0</v>
      </c>
      <c r="Y20" s="396"/>
      <c r="Z20" s="396"/>
      <c r="AA20" s="397"/>
      <c r="AB20" s="491"/>
      <c r="AC20" s="491"/>
      <c r="IK20" s="169" t="s">
        <v>169</v>
      </c>
      <c r="IP20" s="123">
        <v>15</v>
      </c>
      <c r="IQ20" s="129">
        <v>1950000</v>
      </c>
      <c r="IR20" s="129">
        <v>2250000</v>
      </c>
      <c r="IS20" s="129">
        <v>15</v>
      </c>
      <c r="IT20" s="130">
        <f t="shared" si="1"/>
        <v>0</v>
      </c>
      <c r="IU20" s="127">
        <f>IF(AND($IR$3&gt;IQ20,$IR$3&lt;=2000000),(IR19*IS19/100)+(($IR$3-IR19)*40/100),IF(AND($IR$3&gt;2000000,$IR$3&lt;=IR20),(IR19*IS19/100)+(($IR$3-IR19)*50/100),0))</f>
        <v>0</v>
      </c>
      <c r="IV20" s="127">
        <f t="shared" si="0"/>
        <v>0</v>
      </c>
    </row>
    <row r="21" spans="1:256" s="100" customFormat="1" ht="16.5" customHeight="1">
      <c r="A21" s="535"/>
      <c r="B21" s="170">
        <v>1</v>
      </c>
      <c r="C21" s="412" t="s">
        <v>259</v>
      </c>
      <c r="D21" s="413"/>
      <c r="E21" s="413"/>
      <c r="F21" s="413"/>
      <c r="G21" s="413"/>
      <c r="H21" s="413"/>
      <c r="I21" s="413"/>
      <c r="J21" s="413"/>
      <c r="K21" s="413"/>
      <c r="L21" s="413"/>
      <c r="M21" s="413"/>
      <c r="N21" s="413"/>
      <c r="O21" s="413"/>
      <c r="P21" s="413"/>
      <c r="Q21" s="413"/>
      <c r="R21" s="413"/>
      <c r="S21" s="413"/>
      <c r="T21" s="413"/>
      <c r="U21" s="413"/>
      <c r="V21" s="426"/>
      <c r="W21" s="89">
        <v>3103</v>
      </c>
      <c r="X21" s="377"/>
      <c r="Y21" s="378"/>
      <c r="Z21" s="378"/>
      <c r="AA21" s="379"/>
      <c r="AB21" s="171"/>
      <c r="AC21" s="109"/>
      <c r="IK21" s="128">
        <v>50</v>
      </c>
      <c r="IP21" s="123">
        <v>16</v>
      </c>
      <c r="IQ21" s="129">
        <v>2250000</v>
      </c>
      <c r="IR21" s="129">
        <v>2850000</v>
      </c>
      <c r="IS21" s="129">
        <v>16</v>
      </c>
      <c r="IT21" s="130">
        <f t="shared" si="1"/>
        <v>0</v>
      </c>
      <c r="IU21" s="127">
        <f>IF(AND($IR$3&gt;IQ21,$IR$3&lt;=IR21),(IR20*IS20/100)+(($IR$3-IR20)*50/100),0)</f>
        <v>0</v>
      </c>
      <c r="IV21" s="127">
        <f t="shared" si="0"/>
        <v>0</v>
      </c>
    </row>
    <row r="22" spans="1:256" s="100" customFormat="1" ht="16.5" customHeight="1">
      <c r="A22" s="535"/>
      <c r="B22" s="170">
        <v>2</v>
      </c>
      <c r="C22" s="398" t="s">
        <v>172</v>
      </c>
      <c r="D22" s="399"/>
      <c r="E22" s="399"/>
      <c r="F22" s="399"/>
      <c r="G22" s="399"/>
      <c r="H22" s="399"/>
      <c r="I22" s="399"/>
      <c r="J22" s="399"/>
      <c r="K22" s="399"/>
      <c r="L22" s="399"/>
      <c r="M22" s="399"/>
      <c r="N22" s="399"/>
      <c r="O22" s="399"/>
      <c r="P22" s="399"/>
      <c r="Q22" s="399"/>
      <c r="R22" s="399"/>
      <c r="S22" s="399"/>
      <c r="T22" s="399"/>
      <c r="U22" s="399"/>
      <c r="V22" s="400"/>
      <c r="W22" s="1">
        <v>3116</v>
      </c>
      <c r="X22" s="341">
        <f>X23+X24+X25-X26</f>
        <v>0</v>
      </c>
      <c r="Y22" s="342"/>
      <c r="Z22" s="342"/>
      <c r="AA22" s="343"/>
      <c r="AB22" s="171"/>
      <c r="IK22" s="128">
        <v>50</v>
      </c>
      <c r="IP22" s="123">
        <v>17</v>
      </c>
      <c r="IQ22" s="129">
        <v>2850000</v>
      </c>
      <c r="IR22" s="129">
        <v>3550000</v>
      </c>
      <c r="IS22" s="129">
        <v>17.5</v>
      </c>
      <c r="IT22" s="130">
        <f t="shared" si="1"/>
        <v>0</v>
      </c>
      <c r="IU22" s="127">
        <f>IF(AND($IR$3&gt;IQ22,$IR$3&lt;=IR22),(IR21*IS21/100)+(($IR$3-IR21)*50/100),0)</f>
        <v>0</v>
      </c>
      <c r="IV22" s="127">
        <f t="shared" si="0"/>
        <v>0</v>
      </c>
    </row>
    <row r="23" spans="1:256" s="100" customFormat="1" ht="16.5" customHeight="1">
      <c r="A23" s="535"/>
      <c r="B23" s="170">
        <v>3</v>
      </c>
      <c r="C23" s="172"/>
      <c r="D23" s="417" t="s">
        <v>8</v>
      </c>
      <c r="E23" s="399"/>
      <c r="F23" s="399"/>
      <c r="G23" s="399"/>
      <c r="H23" s="399"/>
      <c r="I23" s="399"/>
      <c r="J23" s="399"/>
      <c r="K23" s="399"/>
      <c r="L23" s="399"/>
      <c r="M23" s="399"/>
      <c r="N23" s="399"/>
      <c r="O23" s="399"/>
      <c r="P23" s="399"/>
      <c r="Q23" s="399"/>
      <c r="R23" s="399"/>
      <c r="S23" s="399"/>
      <c r="T23" s="399"/>
      <c r="U23" s="399"/>
      <c r="V23" s="400"/>
      <c r="W23" s="1">
        <v>3117</v>
      </c>
      <c r="X23" s="356"/>
      <c r="Y23" s="357"/>
      <c r="Z23" s="357"/>
      <c r="AA23" s="358"/>
      <c r="AB23" s="171"/>
      <c r="IK23" s="128">
        <v>50</v>
      </c>
      <c r="IP23" s="123">
        <v>18</v>
      </c>
      <c r="IQ23" s="129">
        <v>3550000</v>
      </c>
      <c r="IR23" s="129">
        <v>4550000</v>
      </c>
      <c r="IS23" s="129">
        <v>18.5</v>
      </c>
      <c r="IT23" s="130">
        <f t="shared" si="1"/>
        <v>0</v>
      </c>
      <c r="IU23" s="127">
        <f>IF(AND($IR$3&gt;IQ23,$IR$3&lt;=IR23),(IR22*IS22/100)+(($IR$3-IR22)*50/100),0)</f>
        <v>0</v>
      </c>
      <c r="IV23" s="127">
        <f t="shared" si="0"/>
        <v>0</v>
      </c>
    </row>
    <row r="24" spans="1:256" s="100" customFormat="1" ht="16.5" customHeight="1">
      <c r="A24" s="535"/>
      <c r="B24" s="170">
        <v>4</v>
      </c>
      <c r="C24" s="172"/>
      <c r="D24" s="422" t="s">
        <v>260</v>
      </c>
      <c r="E24" s="402"/>
      <c r="F24" s="402"/>
      <c r="G24" s="402"/>
      <c r="H24" s="402"/>
      <c r="I24" s="402"/>
      <c r="J24" s="402"/>
      <c r="K24" s="402"/>
      <c r="L24" s="402"/>
      <c r="M24" s="402"/>
      <c r="N24" s="402"/>
      <c r="O24" s="402"/>
      <c r="P24" s="402"/>
      <c r="Q24" s="402"/>
      <c r="R24" s="402"/>
      <c r="S24" s="402"/>
      <c r="T24" s="402"/>
      <c r="U24" s="402"/>
      <c r="V24" s="403"/>
      <c r="W24" s="2">
        <v>3106</v>
      </c>
      <c r="X24" s="356"/>
      <c r="Y24" s="357"/>
      <c r="Z24" s="357"/>
      <c r="AA24" s="358"/>
      <c r="AB24" s="171"/>
      <c r="IK24" s="128">
        <v>60</v>
      </c>
      <c r="IP24" s="123">
        <v>19</v>
      </c>
      <c r="IQ24" s="129">
        <v>4550000</v>
      </c>
      <c r="IR24" s="129">
        <v>8650000</v>
      </c>
      <c r="IS24" s="129">
        <v>19</v>
      </c>
      <c r="IT24" s="130">
        <f t="shared" si="1"/>
        <v>0</v>
      </c>
      <c r="IU24" s="127">
        <f>IF(AND($IR$3&gt;IQ24,$IR$3&lt;=IR24),(IR23*IS23/100)+(($IR$3-IR23)*60/100),0)</f>
        <v>0</v>
      </c>
      <c r="IV24" s="127">
        <f t="shared" si="0"/>
        <v>0</v>
      </c>
    </row>
    <row r="25" spans="1:256" s="100" customFormat="1" ht="16.5" customHeight="1">
      <c r="A25" s="535"/>
      <c r="B25" s="170">
        <v>5</v>
      </c>
      <c r="C25" s="172"/>
      <c r="D25" s="417" t="s">
        <v>144</v>
      </c>
      <c r="E25" s="399"/>
      <c r="F25" s="399"/>
      <c r="G25" s="399"/>
      <c r="H25" s="399"/>
      <c r="I25" s="399"/>
      <c r="J25" s="399"/>
      <c r="K25" s="399"/>
      <c r="L25" s="399"/>
      <c r="M25" s="399"/>
      <c r="N25" s="399"/>
      <c r="O25" s="399"/>
      <c r="P25" s="399"/>
      <c r="Q25" s="399"/>
      <c r="R25" s="399"/>
      <c r="S25" s="399"/>
      <c r="T25" s="399"/>
      <c r="U25" s="399"/>
      <c r="V25" s="400"/>
      <c r="W25" s="1">
        <v>3111</v>
      </c>
      <c r="X25" s="356"/>
      <c r="Y25" s="357"/>
      <c r="Z25" s="357"/>
      <c r="AA25" s="358"/>
      <c r="AB25" s="171"/>
      <c r="IK25" s="128">
        <v>60</v>
      </c>
      <c r="IP25" s="123">
        <v>20</v>
      </c>
      <c r="IQ25" s="129">
        <v>8650000</v>
      </c>
      <c r="IR25" s="129">
        <v>999999999999999</v>
      </c>
      <c r="IS25" s="129">
        <v>20</v>
      </c>
      <c r="IT25" s="130">
        <f t="shared" si="1"/>
        <v>0</v>
      </c>
      <c r="IU25" s="127">
        <f>IF(AND($IR$3&gt;IQ25,$IR$3&lt;=IR25),(IR24*IS24/100)+(($IR$3-IR24)*60/100),0)</f>
        <v>0</v>
      </c>
      <c r="IV25" s="127">
        <f t="shared" si="0"/>
        <v>0</v>
      </c>
    </row>
    <row r="26" spans="1:256" s="100" customFormat="1" ht="16.5" customHeight="1">
      <c r="A26" s="535"/>
      <c r="B26" s="170">
        <v>6</v>
      </c>
      <c r="C26" s="398" t="s">
        <v>9</v>
      </c>
      <c r="D26" s="399"/>
      <c r="E26" s="399"/>
      <c r="F26" s="399"/>
      <c r="G26" s="399"/>
      <c r="H26" s="399"/>
      <c r="I26" s="399"/>
      <c r="J26" s="399"/>
      <c r="K26" s="399"/>
      <c r="L26" s="399"/>
      <c r="M26" s="399"/>
      <c r="N26" s="399"/>
      <c r="O26" s="399"/>
      <c r="P26" s="399"/>
      <c r="Q26" s="399"/>
      <c r="R26" s="399"/>
      <c r="S26" s="399"/>
      <c r="T26" s="399"/>
      <c r="U26" s="399"/>
      <c r="V26" s="400"/>
      <c r="W26" s="1">
        <v>3118</v>
      </c>
      <c r="X26" s="356"/>
      <c r="Y26" s="357"/>
      <c r="Z26" s="357"/>
      <c r="AA26" s="358"/>
      <c r="AB26" s="171"/>
      <c r="IP26" s="104"/>
      <c r="IQ26" s="104"/>
      <c r="IR26" s="104"/>
      <c r="IS26" s="104"/>
      <c r="IT26" s="104"/>
      <c r="IU26" s="104"/>
      <c r="IV26" s="104"/>
    </row>
    <row r="27" spans="1:256" s="100" customFormat="1" ht="16.5" customHeight="1">
      <c r="A27" s="535"/>
      <c r="B27" s="170">
        <v>7</v>
      </c>
      <c r="C27" s="398" t="s">
        <v>173</v>
      </c>
      <c r="D27" s="399"/>
      <c r="E27" s="399"/>
      <c r="F27" s="399"/>
      <c r="G27" s="399"/>
      <c r="H27" s="399"/>
      <c r="I27" s="399"/>
      <c r="J27" s="399"/>
      <c r="K27" s="399"/>
      <c r="L27" s="399"/>
      <c r="M27" s="399"/>
      <c r="N27" s="399"/>
      <c r="O27" s="399"/>
      <c r="P27" s="399"/>
      <c r="Q27" s="399"/>
      <c r="R27" s="399"/>
      <c r="S27" s="399"/>
      <c r="T27" s="399"/>
      <c r="U27" s="399"/>
      <c r="V27" s="400"/>
      <c r="W27" s="3">
        <v>3119</v>
      </c>
      <c r="X27" s="341">
        <f>X21-X22</f>
        <v>0</v>
      </c>
      <c r="Y27" s="342"/>
      <c r="Z27" s="342"/>
      <c r="AA27" s="343"/>
      <c r="AB27" s="171"/>
      <c r="IP27" s="104"/>
      <c r="IQ27" s="104"/>
      <c r="IR27" s="104"/>
      <c r="IS27" s="104"/>
      <c r="IT27" s="104"/>
      <c r="IU27" s="104"/>
      <c r="IV27" s="104"/>
    </row>
    <row r="28" spans="1:256" s="100" customFormat="1" ht="16.5" customHeight="1">
      <c r="A28" s="535"/>
      <c r="B28" s="170">
        <v>8</v>
      </c>
      <c r="C28" s="398" t="s">
        <v>174</v>
      </c>
      <c r="D28" s="399"/>
      <c r="E28" s="399"/>
      <c r="F28" s="399"/>
      <c r="G28" s="399"/>
      <c r="H28" s="399"/>
      <c r="I28" s="399"/>
      <c r="J28" s="399"/>
      <c r="K28" s="399"/>
      <c r="L28" s="399"/>
      <c r="M28" s="399"/>
      <c r="N28" s="399"/>
      <c r="O28" s="399"/>
      <c r="P28" s="399"/>
      <c r="Q28" s="399"/>
      <c r="R28" s="399"/>
      <c r="S28" s="399"/>
      <c r="T28" s="399"/>
      <c r="U28" s="399"/>
      <c r="V28" s="400"/>
      <c r="W28" s="3">
        <v>3131</v>
      </c>
      <c r="X28" s="356"/>
      <c r="Y28" s="357"/>
      <c r="Z28" s="357"/>
      <c r="AA28" s="358"/>
      <c r="AB28" s="171"/>
      <c r="IP28" s="104"/>
      <c r="IQ28" s="104"/>
      <c r="IR28" s="104"/>
      <c r="IS28" s="104"/>
      <c r="IT28" s="104"/>
      <c r="IU28" s="104"/>
      <c r="IV28" s="104"/>
    </row>
    <row r="29" spans="1:256" s="100" customFormat="1" ht="16.5" customHeight="1">
      <c r="A29" s="535"/>
      <c r="B29" s="170">
        <v>9</v>
      </c>
      <c r="C29" s="398" t="s">
        <v>96</v>
      </c>
      <c r="D29" s="399"/>
      <c r="E29" s="399"/>
      <c r="F29" s="399"/>
      <c r="G29" s="399"/>
      <c r="H29" s="399"/>
      <c r="I29" s="399"/>
      <c r="J29" s="399"/>
      <c r="K29" s="399"/>
      <c r="L29" s="399"/>
      <c r="M29" s="399"/>
      <c r="N29" s="399"/>
      <c r="O29" s="399"/>
      <c r="P29" s="399"/>
      <c r="Q29" s="399"/>
      <c r="R29" s="399"/>
      <c r="S29" s="399"/>
      <c r="T29" s="399"/>
      <c r="U29" s="399"/>
      <c r="V29" s="400"/>
      <c r="W29" s="3">
        <v>3189</v>
      </c>
      <c r="X29" s="356"/>
      <c r="Y29" s="357"/>
      <c r="Z29" s="357"/>
      <c r="AA29" s="358"/>
      <c r="AB29" s="171"/>
      <c r="IP29" s="104"/>
      <c r="IQ29" s="104"/>
      <c r="IR29" s="104"/>
      <c r="IS29" s="104"/>
      <c r="IT29" s="104"/>
      <c r="IU29" s="104"/>
      <c r="IV29" s="104"/>
    </row>
    <row r="30" spans="1:255" s="100" customFormat="1" ht="16.5" customHeight="1" thickBot="1">
      <c r="A30" s="536"/>
      <c r="B30" s="170">
        <v>10</v>
      </c>
      <c r="C30" s="173" t="s">
        <v>175</v>
      </c>
      <c r="D30" s="173"/>
      <c r="E30" s="173"/>
      <c r="F30" s="173"/>
      <c r="G30" s="173"/>
      <c r="H30" s="173"/>
      <c r="I30" s="173"/>
      <c r="J30" s="173"/>
      <c r="K30" s="173"/>
      <c r="L30" s="173"/>
      <c r="M30" s="173"/>
      <c r="N30" s="173"/>
      <c r="O30" s="173"/>
      <c r="P30" s="173"/>
      <c r="Q30" s="173"/>
      <c r="R30" s="173"/>
      <c r="S30" s="173"/>
      <c r="T30" s="173"/>
      <c r="U30" s="173"/>
      <c r="V30" s="174"/>
      <c r="W30" s="7">
        <v>3190</v>
      </c>
      <c r="X30" s="350">
        <f>X27+X28-X29</f>
        <v>0</v>
      </c>
      <c r="Y30" s="351"/>
      <c r="Z30" s="351"/>
      <c r="AA30" s="352"/>
      <c r="AB30" s="171"/>
      <c r="IO30" s="104"/>
      <c r="IP30" s="490" t="s">
        <v>159</v>
      </c>
      <c r="IQ30" s="490"/>
      <c r="IR30" s="112">
        <f>X53</f>
        <v>0</v>
      </c>
      <c r="IS30" s="175" t="s">
        <v>160</v>
      </c>
      <c r="IT30" s="111">
        <f>IF(AND(AC5=2,IR30&lt;=125000),0,MAX(IT33:IT46))</f>
        <v>0</v>
      </c>
      <c r="IU30" s="104"/>
    </row>
    <row r="31" spans="1:256" s="100" customFormat="1" ht="16.5" customHeight="1">
      <c r="A31" s="525" t="s">
        <v>93</v>
      </c>
      <c r="B31" s="176">
        <v>11</v>
      </c>
      <c r="C31" s="423" t="s">
        <v>176</v>
      </c>
      <c r="D31" s="424"/>
      <c r="E31" s="424"/>
      <c r="F31" s="424"/>
      <c r="G31" s="424"/>
      <c r="H31" s="424"/>
      <c r="I31" s="424"/>
      <c r="J31" s="424"/>
      <c r="K31" s="424"/>
      <c r="L31" s="424"/>
      <c r="M31" s="424"/>
      <c r="N31" s="424"/>
      <c r="O31" s="424"/>
      <c r="P31" s="424"/>
      <c r="Q31" s="424"/>
      <c r="R31" s="424"/>
      <c r="S31" s="424"/>
      <c r="T31" s="424"/>
      <c r="U31" s="424"/>
      <c r="V31" s="425"/>
      <c r="W31" s="8">
        <v>3191</v>
      </c>
      <c r="X31" s="377"/>
      <c r="Y31" s="378"/>
      <c r="Z31" s="378"/>
      <c r="AA31" s="379"/>
      <c r="AB31" s="171"/>
      <c r="IP31" s="492" t="s">
        <v>161</v>
      </c>
      <c r="IQ31" s="489" t="s">
        <v>147</v>
      </c>
      <c r="IR31" s="489"/>
      <c r="IS31" s="489" t="s">
        <v>108</v>
      </c>
      <c r="IT31" s="489" t="s">
        <v>162</v>
      </c>
      <c r="IU31" s="104"/>
      <c r="IV31" s="104"/>
    </row>
    <row r="32" spans="1:256" s="100" customFormat="1" ht="16.5" customHeight="1">
      <c r="A32" s="526"/>
      <c r="B32" s="170">
        <v>12</v>
      </c>
      <c r="C32" s="398" t="s">
        <v>261</v>
      </c>
      <c r="D32" s="399"/>
      <c r="E32" s="399"/>
      <c r="F32" s="399"/>
      <c r="G32" s="399"/>
      <c r="H32" s="399"/>
      <c r="I32" s="399"/>
      <c r="J32" s="399"/>
      <c r="K32" s="399"/>
      <c r="L32" s="399"/>
      <c r="M32" s="399"/>
      <c r="N32" s="399"/>
      <c r="O32" s="399"/>
      <c r="P32" s="399"/>
      <c r="Q32" s="399"/>
      <c r="R32" s="399"/>
      <c r="S32" s="399"/>
      <c r="T32" s="399"/>
      <c r="U32" s="399"/>
      <c r="V32" s="400"/>
      <c r="W32" s="6">
        <v>3192</v>
      </c>
      <c r="X32" s="356"/>
      <c r="Y32" s="357"/>
      <c r="Z32" s="357"/>
      <c r="AA32" s="358"/>
      <c r="AB32" s="171"/>
      <c r="IP32" s="492"/>
      <c r="IQ32" s="122" t="s">
        <v>165</v>
      </c>
      <c r="IR32" s="122" t="s">
        <v>166</v>
      </c>
      <c r="IS32" s="489"/>
      <c r="IT32" s="489"/>
      <c r="IU32" s="104"/>
      <c r="IV32" s="104"/>
    </row>
    <row r="33" spans="1:256" s="100" customFormat="1" ht="16.5" customHeight="1">
      <c r="A33" s="526"/>
      <c r="B33" s="170">
        <v>13</v>
      </c>
      <c r="C33" s="401" t="s">
        <v>262</v>
      </c>
      <c r="D33" s="402"/>
      <c r="E33" s="402"/>
      <c r="F33" s="402"/>
      <c r="G33" s="402"/>
      <c r="H33" s="402"/>
      <c r="I33" s="402"/>
      <c r="J33" s="402"/>
      <c r="K33" s="402"/>
      <c r="L33" s="402"/>
      <c r="M33" s="402"/>
      <c r="N33" s="402"/>
      <c r="O33" s="402"/>
      <c r="P33" s="402"/>
      <c r="Q33" s="402"/>
      <c r="R33" s="402"/>
      <c r="S33" s="402"/>
      <c r="T33" s="402"/>
      <c r="U33" s="402"/>
      <c r="V33" s="403"/>
      <c r="W33" s="4">
        <v>3902</v>
      </c>
      <c r="X33" s="341">
        <f>'Annex-A'!$H$28</f>
        <v>0</v>
      </c>
      <c r="Y33" s="342"/>
      <c r="Z33" s="342"/>
      <c r="AA33" s="343"/>
      <c r="AB33" s="171"/>
      <c r="AC33" s="109"/>
      <c r="IP33" s="123">
        <v>1</v>
      </c>
      <c r="IQ33" s="124">
        <v>0</v>
      </c>
      <c r="IR33" s="124">
        <v>100000</v>
      </c>
      <c r="IS33" s="125">
        <v>0</v>
      </c>
      <c r="IT33" s="129">
        <f aca="true" t="shared" si="2" ref="IT33:IT46">IF(AND($IR$30&gt;IQ33,$IR$30&lt;=IR33),$IR$30*IS33/100,0)</f>
        <v>0</v>
      </c>
      <c r="IU33" s="104"/>
      <c r="IV33" s="104"/>
    </row>
    <row r="34" spans="1:256" s="100" customFormat="1" ht="18.75" customHeight="1" thickBot="1">
      <c r="A34" s="527"/>
      <c r="B34" s="177">
        <v>14</v>
      </c>
      <c r="C34" s="404" t="s">
        <v>263</v>
      </c>
      <c r="D34" s="405"/>
      <c r="E34" s="405"/>
      <c r="F34" s="405"/>
      <c r="G34" s="405"/>
      <c r="H34" s="405"/>
      <c r="I34" s="405"/>
      <c r="J34" s="405"/>
      <c r="K34" s="405"/>
      <c r="L34" s="405"/>
      <c r="M34" s="405"/>
      <c r="N34" s="405"/>
      <c r="O34" s="405"/>
      <c r="P34" s="405"/>
      <c r="Q34" s="405"/>
      <c r="R34" s="405"/>
      <c r="S34" s="405"/>
      <c r="T34" s="405"/>
      <c r="U34" s="405"/>
      <c r="V34" s="406"/>
      <c r="W34" s="9">
        <v>3988</v>
      </c>
      <c r="X34" s="368">
        <f>'Annex-A'!$P$28</f>
        <v>0</v>
      </c>
      <c r="Y34" s="369"/>
      <c r="Z34" s="369"/>
      <c r="AA34" s="370"/>
      <c r="AB34" s="171"/>
      <c r="IP34" s="123">
        <v>2</v>
      </c>
      <c r="IQ34" s="129">
        <v>100000</v>
      </c>
      <c r="IR34" s="129">
        <v>110000</v>
      </c>
      <c r="IS34" s="129">
        <v>0.5</v>
      </c>
      <c r="IT34" s="129">
        <f t="shared" si="2"/>
        <v>0</v>
      </c>
      <c r="IU34" s="104"/>
      <c r="IV34" s="104"/>
    </row>
    <row r="35" spans="1:256" s="100" customFormat="1" ht="16.5" customHeight="1">
      <c r="A35" s="537" t="s">
        <v>35</v>
      </c>
      <c r="B35" s="170">
        <v>15</v>
      </c>
      <c r="C35" s="407" t="s">
        <v>177</v>
      </c>
      <c r="D35" s="408"/>
      <c r="E35" s="408"/>
      <c r="F35" s="408"/>
      <c r="G35" s="408"/>
      <c r="H35" s="408"/>
      <c r="I35" s="408"/>
      <c r="J35" s="408"/>
      <c r="K35" s="408"/>
      <c r="L35" s="408"/>
      <c r="M35" s="408"/>
      <c r="N35" s="408"/>
      <c r="O35" s="408"/>
      <c r="P35" s="408"/>
      <c r="Q35" s="408"/>
      <c r="R35" s="408"/>
      <c r="S35" s="408"/>
      <c r="T35" s="408"/>
      <c r="U35" s="408"/>
      <c r="V35" s="421"/>
      <c r="W35" s="90">
        <v>9099</v>
      </c>
      <c r="X35" s="371">
        <f>SUM(X36:AA41)</f>
        <v>0</v>
      </c>
      <c r="Y35" s="372"/>
      <c r="Z35" s="372"/>
      <c r="AA35" s="373"/>
      <c r="AB35" s="171"/>
      <c r="IP35" s="123">
        <v>3</v>
      </c>
      <c r="IQ35" s="129">
        <v>110000</v>
      </c>
      <c r="IR35" s="129">
        <v>125000</v>
      </c>
      <c r="IS35" s="129">
        <v>1</v>
      </c>
      <c r="IT35" s="129">
        <f t="shared" si="2"/>
        <v>0</v>
      </c>
      <c r="IU35" s="104"/>
      <c r="IV35" s="104"/>
    </row>
    <row r="36" spans="1:256" s="100" customFormat="1" ht="16.5" customHeight="1">
      <c r="A36" s="538"/>
      <c r="B36" s="170">
        <v>16</v>
      </c>
      <c r="C36" s="172"/>
      <c r="D36" s="417" t="s">
        <v>50</v>
      </c>
      <c r="E36" s="399"/>
      <c r="F36" s="399"/>
      <c r="G36" s="399"/>
      <c r="H36" s="399"/>
      <c r="I36" s="399"/>
      <c r="J36" s="399"/>
      <c r="K36" s="399"/>
      <c r="L36" s="399"/>
      <c r="M36" s="399"/>
      <c r="N36" s="399"/>
      <c r="O36" s="399"/>
      <c r="P36" s="399"/>
      <c r="Q36" s="399"/>
      <c r="R36" s="399"/>
      <c r="S36" s="399"/>
      <c r="T36" s="399"/>
      <c r="U36" s="399"/>
      <c r="V36" s="400"/>
      <c r="W36" s="90">
        <v>1999</v>
      </c>
      <c r="X36" s="356"/>
      <c r="Y36" s="357"/>
      <c r="Z36" s="357"/>
      <c r="AA36" s="358"/>
      <c r="AB36" s="171"/>
      <c r="IP36" s="123">
        <v>4</v>
      </c>
      <c r="IQ36" s="129">
        <v>125000</v>
      </c>
      <c r="IR36" s="129">
        <v>150000</v>
      </c>
      <c r="IS36" s="129">
        <v>2</v>
      </c>
      <c r="IT36" s="129">
        <f t="shared" si="2"/>
        <v>0</v>
      </c>
      <c r="IU36" s="104"/>
      <c r="IV36" s="104"/>
    </row>
    <row r="37" spans="1:256" s="100" customFormat="1" ht="16.5" customHeight="1">
      <c r="A37" s="538"/>
      <c r="B37" s="170">
        <v>17</v>
      </c>
      <c r="C37" s="172"/>
      <c r="D37" s="422" t="s">
        <v>178</v>
      </c>
      <c r="E37" s="402"/>
      <c r="F37" s="402"/>
      <c r="G37" s="402"/>
      <c r="H37" s="402"/>
      <c r="I37" s="402"/>
      <c r="J37" s="402"/>
      <c r="K37" s="402"/>
      <c r="L37" s="402"/>
      <c r="M37" s="402"/>
      <c r="N37" s="402"/>
      <c r="O37" s="402"/>
      <c r="P37" s="402"/>
      <c r="Q37" s="402"/>
      <c r="R37" s="402"/>
      <c r="S37" s="402"/>
      <c r="T37" s="402"/>
      <c r="U37" s="402"/>
      <c r="V37" s="403"/>
      <c r="W37" s="91">
        <v>3999</v>
      </c>
      <c r="X37" s="341">
        <f>X30+X31-X32-X33-X34</f>
        <v>0</v>
      </c>
      <c r="Y37" s="342"/>
      <c r="Z37" s="342"/>
      <c r="AA37" s="343"/>
      <c r="AB37" s="171"/>
      <c r="IP37" s="123">
        <v>5</v>
      </c>
      <c r="IQ37" s="129">
        <v>150000</v>
      </c>
      <c r="IR37" s="129">
        <v>175000</v>
      </c>
      <c r="IS37" s="129">
        <v>3</v>
      </c>
      <c r="IT37" s="129">
        <f t="shared" si="2"/>
        <v>0</v>
      </c>
      <c r="IU37" s="104"/>
      <c r="IV37" s="104"/>
    </row>
    <row r="38" spans="1:256" s="100" customFormat="1" ht="16.5" customHeight="1">
      <c r="A38" s="538"/>
      <c r="B38" s="170">
        <v>18</v>
      </c>
      <c r="C38" s="172"/>
      <c r="D38" s="417" t="s">
        <v>141</v>
      </c>
      <c r="E38" s="399"/>
      <c r="F38" s="399"/>
      <c r="G38" s="399"/>
      <c r="H38" s="399"/>
      <c r="I38" s="399"/>
      <c r="J38" s="399"/>
      <c r="K38" s="399"/>
      <c r="L38" s="399"/>
      <c r="M38" s="399"/>
      <c r="N38" s="399"/>
      <c r="O38" s="399"/>
      <c r="P38" s="399"/>
      <c r="Q38" s="399"/>
      <c r="R38" s="399"/>
      <c r="S38" s="399"/>
      <c r="T38" s="399"/>
      <c r="U38" s="399"/>
      <c r="V38" s="400"/>
      <c r="W38" s="91">
        <v>312021</v>
      </c>
      <c r="X38" s="356"/>
      <c r="Y38" s="357"/>
      <c r="Z38" s="357"/>
      <c r="AA38" s="358"/>
      <c r="AB38" s="171"/>
      <c r="IP38" s="123">
        <v>6</v>
      </c>
      <c r="IQ38" s="129">
        <v>175000</v>
      </c>
      <c r="IR38" s="129">
        <v>200000</v>
      </c>
      <c r="IS38" s="129">
        <v>4</v>
      </c>
      <c r="IT38" s="129">
        <f t="shared" si="2"/>
        <v>0</v>
      </c>
      <c r="IU38" s="104"/>
      <c r="IV38" s="104"/>
    </row>
    <row r="39" spans="1:256" s="100" customFormat="1" ht="16.5" customHeight="1">
      <c r="A39" s="538"/>
      <c r="B39" s="170">
        <v>19</v>
      </c>
      <c r="C39" s="172"/>
      <c r="D39" s="417" t="s">
        <v>3</v>
      </c>
      <c r="E39" s="399"/>
      <c r="F39" s="399"/>
      <c r="G39" s="399"/>
      <c r="H39" s="399"/>
      <c r="I39" s="399"/>
      <c r="J39" s="399"/>
      <c r="K39" s="399"/>
      <c r="L39" s="399"/>
      <c r="M39" s="399"/>
      <c r="N39" s="399"/>
      <c r="O39" s="399"/>
      <c r="P39" s="399"/>
      <c r="Q39" s="399"/>
      <c r="R39" s="399"/>
      <c r="S39" s="399"/>
      <c r="T39" s="399"/>
      <c r="U39" s="399"/>
      <c r="V39" s="400"/>
      <c r="W39" s="91">
        <v>4999</v>
      </c>
      <c r="X39" s="356"/>
      <c r="Y39" s="357"/>
      <c r="Z39" s="357"/>
      <c r="AA39" s="358"/>
      <c r="AB39" s="171"/>
      <c r="IP39" s="123">
        <v>7</v>
      </c>
      <c r="IQ39" s="129">
        <v>200000</v>
      </c>
      <c r="IR39" s="129">
        <v>300000</v>
      </c>
      <c r="IS39" s="129">
        <v>5</v>
      </c>
      <c r="IT39" s="129">
        <f t="shared" si="2"/>
        <v>0</v>
      </c>
      <c r="IU39" s="104"/>
      <c r="IV39" s="104"/>
    </row>
    <row r="40" spans="1:256" s="100" customFormat="1" ht="16.5" customHeight="1">
      <c r="A40" s="538"/>
      <c r="B40" s="170">
        <v>20</v>
      </c>
      <c r="C40" s="172"/>
      <c r="D40" s="417" t="s">
        <v>44</v>
      </c>
      <c r="E40" s="399"/>
      <c r="F40" s="399"/>
      <c r="G40" s="399"/>
      <c r="H40" s="399"/>
      <c r="I40" s="399"/>
      <c r="J40" s="399"/>
      <c r="K40" s="399"/>
      <c r="L40" s="399"/>
      <c r="M40" s="399"/>
      <c r="N40" s="399"/>
      <c r="O40" s="399"/>
      <c r="P40" s="399"/>
      <c r="Q40" s="399"/>
      <c r="R40" s="399"/>
      <c r="S40" s="399"/>
      <c r="T40" s="399"/>
      <c r="U40" s="399"/>
      <c r="V40" s="400"/>
      <c r="W40" s="91">
        <v>5999</v>
      </c>
      <c r="X40" s="356"/>
      <c r="Y40" s="357"/>
      <c r="Z40" s="357"/>
      <c r="AA40" s="358"/>
      <c r="AB40" s="171"/>
      <c r="IP40" s="123">
        <v>8</v>
      </c>
      <c r="IQ40" s="129">
        <v>300000</v>
      </c>
      <c r="IR40" s="129">
        <v>400000</v>
      </c>
      <c r="IS40" s="129">
        <v>7.5</v>
      </c>
      <c r="IT40" s="129">
        <f t="shared" si="2"/>
        <v>0</v>
      </c>
      <c r="IU40" s="104"/>
      <c r="IV40" s="104"/>
    </row>
    <row r="41" spans="1:256" s="100" customFormat="1" ht="16.5" customHeight="1">
      <c r="A41" s="538"/>
      <c r="B41" s="170">
        <v>21</v>
      </c>
      <c r="C41" s="172"/>
      <c r="D41" s="417" t="s">
        <v>6</v>
      </c>
      <c r="E41" s="399"/>
      <c r="F41" s="399"/>
      <c r="G41" s="399"/>
      <c r="H41" s="399"/>
      <c r="I41" s="399"/>
      <c r="J41" s="399"/>
      <c r="K41" s="399"/>
      <c r="L41" s="399"/>
      <c r="M41" s="399"/>
      <c r="N41" s="399"/>
      <c r="O41" s="399"/>
      <c r="P41" s="399"/>
      <c r="Q41" s="399"/>
      <c r="R41" s="399"/>
      <c r="S41" s="399"/>
      <c r="T41" s="399"/>
      <c r="U41" s="399"/>
      <c r="V41" s="400"/>
      <c r="W41" s="91">
        <v>6399</v>
      </c>
      <c r="X41" s="359"/>
      <c r="Y41" s="360"/>
      <c r="Z41" s="360"/>
      <c r="AA41" s="361"/>
      <c r="AB41" s="171"/>
      <c r="IP41" s="123">
        <v>9</v>
      </c>
      <c r="IQ41" s="129">
        <v>400000</v>
      </c>
      <c r="IR41" s="129">
        <v>500000</v>
      </c>
      <c r="IS41" s="129">
        <v>10</v>
      </c>
      <c r="IT41" s="129">
        <f t="shared" si="2"/>
        <v>0</v>
      </c>
      <c r="IU41" s="104"/>
      <c r="IV41" s="104"/>
    </row>
    <row r="42" spans="1:256" s="100" customFormat="1" ht="16.5" customHeight="1">
      <c r="A42" s="538"/>
      <c r="B42" s="170">
        <v>22</v>
      </c>
      <c r="C42" s="418" t="s">
        <v>179</v>
      </c>
      <c r="D42" s="419"/>
      <c r="E42" s="419"/>
      <c r="F42" s="419"/>
      <c r="G42" s="419"/>
      <c r="H42" s="419"/>
      <c r="I42" s="419"/>
      <c r="J42" s="419"/>
      <c r="K42" s="419"/>
      <c r="L42" s="419"/>
      <c r="M42" s="419"/>
      <c r="N42" s="419"/>
      <c r="O42" s="419"/>
      <c r="P42" s="419"/>
      <c r="Q42" s="419"/>
      <c r="R42" s="419"/>
      <c r="S42" s="419"/>
      <c r="T42" s="419"/>
      <c r="U42" s="419"/>
      <c r="V42" s="420"/>
      <c r="W42" s="91">
        <v>9139</v>
      </c>
      <c r="X42" s="374">
        <f>X43+X44+X45</f>
        <v>0</v>
      </c>
      <c r="Y42" s="375"/>
      <c r="Z42" s="375"/>
      <c r="AA42" s="376"/>
      <c r="AB42" s="171"/>
      <c r="IP42" s="123">
        <v>10</v>
      </c>
      <c r="IQ42" s="129">
        <v>500000</v>
      </c>
      <c r="IR42" s="129">
        <v>600000</v>
      </c>
      <c r="IS42" s="129">
        <v>12.5</v>
      </c>
      <c r="IT42" s="129">
        <f t="shared" si="2"/>
        <v>0</v>
      </c>
      <c r="IU42" s="104"/>
      <c r="IV42" s="104"/>
    </row>
    <row r="43" spans="1:256" s="100" customFormat="1" ht="16.5" customHeight="1">
      <c r="A43" s="538"/>
      <c r="B43" s="170">
        <v>23</v>
      </c>
      <c r="C43" s="172"/>
      <c r="D43" s="417" t="s">
        <v>33</v>
      </c>
      <c r="E43" s="399"/>
      <c r="F43" s="399"/>
      <c r="G43" s="399"/>
      <c r="H43" s="399"/>
      <c r="I43" s="399"/>
      <c r="J43" s="399"/>
      <c r="K43" s="399"/>
      <c r="L43" s="399"/>
      <c r="M43" s="399"/>
      <c r="N43" s="399"/>
      <c r="O43" s="399"/>
      <c r="P43" s="399"/>
      <c r="Q43" s="399"/>
      <c r="R43" s="399"/>
      <c r="S43" s="399"/>
      <c r="T43" s="399"/>
      <c r="U43" s="399"/>
      <c r="V43" s="400"/>
      <c r="W43" s="91">
        <v>9121</v>
      </c>
      <c r="X43" s="356"/>
      <c r="Y43" s="357"/>
      <c r="Z43" s="357"/>
      <c r="AA43" s="358"/>
      <c r="AB43" s="171"/>
      <c r="IP43" s="123">
        <v>11</v>
      </c>
      <c r="IQ43" s="129">
        <v>600000</v>
      </c>
      <c r="IR43" s="129">
        <v>800000</v>
      </c>
      <c r="IS43" s="129">
        <v>15</v>
      </c>
      <c r="IT43" s="129">
        <f t="shared" si="2"/>
        <v>0</v>
      </c>
      <c r="IU43" s="104"/>
      <c r="IV43" s="104"/>
    </row>
    <row r="44" spans="1:256" s="100" customFormat="1" ht="16.5" customHeight="1">
      <c r="A44" s="538"/>
      <c r="B44" s="170">
        <v>24</v>
      </c>
      <c r="C44" s="172"/>
      <c r="D44" s="417" t="s">
        <v>7</v>
      </c>
      <c r="E44" s="399"/>
      <c r="F44" s="399"/>
      <c r="G44" s="399"/>
      <c r="H44" s="399"/>
      <c r="I44" s="399"/>
      <c r="J44" s="399"/>
      <c r="K44" s="399"/>
      <c r="L44" s="399"/>
      <c r="M44" s="399"/>
      <c r="N44" s="399"/>
      <c r="O44" s="399"/>
      <c r="P44" s="399"/>
      <c r="Q44" s="399"/>
      <c r="R44" s="399"/>
      <c r="S44" s="399"/>
      <c r="T44" s="399"/>
      <c r="U44" s="399"/>
      <c r="V44" s="400"/>
      <c r="W44" s="91">
        <v>9122</v>
      </c>
      <c r="X44" s="356"/>
      <c r="Y44" s="357"/>
      <c r="Z44" s="357"/>
      <c r="AA44" s="358"/>
      <c r="AB44" s="171"/>
      <c r="IP44" s="123">
        <v>12</v>
      </c>
      <c r="IQ44" s="129">
        <v>800000</v>
      </c>
      <c r="IR44" s="129">
        <v>1000000</v>
      </c>
      <c r="IS44" s="129">
        <v>17.5</v>
      </c>
      <c r="IT44" s="129">
        <f t="shared" si="2"/>
        <v>0</v>
      </c>
      <c r="IU44" s="104"/>
      <c r="IV44" s="104"/>
    </row>
    <row r="45" spans="1:256" s="100" customFormat="1" ht="16.5" customHeight="1">
      <c r="A45" s="538"/>
      <c r="B45" s="170">
        <v>25</v>
      </c>
      <c r="C45" s="172"/>
      <c r="D45" s="417" t="s">
        <v>180</v>
      </c>
      <c r="E45" s="399"/>
      <c r="F45" s="399"/>
      <c r="G45" s="399"/>
      <c r="H45" s="399"/>
      <c r="I45" s="399"/>
      <c r="J45" s="399"/>
      <c r="K45" s="399"/>
      <c r="L45" s="399"/>
      <c r="M45" s="399"/>
      <c r="N45" s="399"/>
      <c r="O45" s="399"/>
      <c r="P45" s="399"/>
      <c r="Q45" s="399"/>
      <c r="R45" s="399"/>
      <c r="S45" s="399"/>
      <c r="T45" s="399"/>
      <c r="U45" s="399"/>
      <c r="V45" s="400"/>
      <c r="W45" s="91">
        <v>9124</v>
      </c>
      <c r="X45" s="356"/>
      <c r="Y45" s="357"/>
      <c r="Z45" s="357"/>
      <c r="AA45" s="358"/>
      <c r="AB45" s="171"/>
      <c r="IP45" s="123">
        <v>13</v>
      </c>
      <c r="IQ45" s="129">
        <v>1000000</v>
      </c>
      <c r="IR45" s="129">
        <v>1300000</v>
      </c>
      <c r="IS45" s="129">
        <v>21</v>
      </c>
      <c r="IT45" s="129">
        <f t="shared" si="2"/>
        <v>0</v>
      </c>
      <c r="IU45" s="104"/>
      <c r="IV45" s="104"/>
    </row>
    <row r="46" spans="1:256" s="100" customFormat="1" ht="16.5" customHeight="1">
      <c r="A46" s="538"/>
      <c r="B46" s="170">
        <v>26</v>
      </c>
      <c r="C46" s="418" t="s">
        <v>181</v>
      </c>
      <c r="D46" s="419"/>
      <c r="E46" s="419"/>
      <c r="F46" s="419"/>
      <c r="G46" s="419"/>
      <c r="H46" s="419"/>
      <c r="I46" s="419"/>
      <c r="J46" s="419"/>
      <c r="K46" s="419"/>
      <c r="L46" s="419"/>
      <c r="M46" s="419"/>
      <c r="N46" s="419"/>
      <c r="O46" s="419"/>
      <c r="P46" s="419"/>
      <c r="Q46" s="419"/>
      <c r="R46" s="419"/>
      <c r="S46" s="419"/>
      <c r="T46" s="419"/>
      <c r="U46" s="419"/>
      <c r="V46" s="420"/>
      <c r="W46" s="91">
        <v>6199</v>
      </c>
      <c r="X46" s="341">
        <f>SUM(X47:AA51)</f>
        <v>0</v>
      </c>
      <c r="Y46" s="342"/>
      <c r="Z46" s="342"/>
      <c r="AA46" s="343"/>
      <c r="AB46" s="171"/>
      <c r="IP46" s="123">
        <v>14</v>
      </c>
      <c r="IQ46" s="129">
        <v>1300000</v>
      </c>
      <c r="IR46" s="129"/>
      <c r="IS46" s="129">
        <v>25</v>
      </c>
      <c r="IT46" s="129">
        <f t="shared" si="2"/>
        <v>0</v>
      </c>
      <c r="IU46" s="104"/>
      <c r="IV46" s="104"/>
    </row>
    <row r="47" spans="1:256" s="100" customFormat="1" ht="16.5" customHeight="1">
      <c r="A47" s="538"/>
      <c r="B47" s="170">
        <v>27</v>
      </c>
      <c r="C47" s="172"/>
      <c r="D47" s="417" t="s">
        <v>30</v>
      </c>
      <c r="E47" s="399"/>
      <c r="F47" s="399"/>
      <c r="G47" s="399"/>
      <c r="H47" s="399"/>
      <c r="I47" s="399"/>
      <c r="J47" s="399"/>
      <c r="K47" s="399"/>
      <c r="L47" s="399"/>
      <c r="M47" s="399"/>
      <c r="N47" s="399"/>
      <c r="O47" s="399"/>
      <c r="P47" s="399"/>
      <c r="Q47" s="399"/>
      <c r="R47" s="399"/>
      <c r="S47" s="399"/>
      <c r="T47" s="399"/>
      <c r="U47" s="399"/>
      <c r="V47" s="400"/>
      <c r="W47" s="91">
        <v>6101</v>
      </c>
      <c r="X47" s="356"/>
      <c r="Y47" s="357"/>
      <c r="Z47" s="357"/>
      <c r="AA47" s="358"/>
      <c r="AB47" s="171"/>
      <c r="IP47" s="178"/>
      <c r="IQ47" s="179"/>
      <c r="IR47" s="179"/>
      <c r="IS47" s="179"/>
      <c r="IT47" s="179"/>
      <c r="IU47" s="104"/>
      <c r="IV47" s="104"/>
    </row>
    <row r="48" spans="1:256" s="100" customFormat="1" ht="16.5" customHeight="1">
      <c r="A48" s="538"/>
      <c r="B48" s="170">
        <v>28</v>
      </c>
      <c r="C48" s="172"/>
      <c r="D48" s="417" t="s">
        <v>182</v>
      </c>
      <c r="E48" s="399"/>
      <c r="F48" s="399"/>
      <c r="G48" s="399"/>
      <c r="H48" s="399"/>
      <c r="I48" s="399"/>
      <c r="J48" s="399"/>
      <c r="K48" s="399"/>
      <c r="L48" s="399"/>
      <c r="M48" s="399"/>
      <c r="N48" s="399"/>
      <c r="O48" s="399"/>
      <c r="P48" s="399"/>
      <c r="Q48" s="399"/>
      <c r="R48" s="399"/>
      <c r="S48" s="399"/>
      <c r="T48" s="399"/>
      <c r="U48" s="399"/>
      <c r="V48" s="400"/>
      <c r="W48" s="91">
        <v>6102</v>
      </c>
      <c r="X48" s="356"/>
      <c r="Y48" s="357"/>
      <c r="Z48" s="357"/>
      <c r="AA48" s="358"/>
      <c r="AB48" s="171"/>
      <c r="IP48" s="178"/>
      <c r="IQ48" s="179"/>
      <c r="IR48" s="179"/>
      <c r="IS48" s="179"/>
      <c r="IT48" s="179"/>
      <c r="IU48" s="104"/>
      <c r="IV48" s="104"/>
    </row>
    <row r="49" spans="1:256" s="100" customFormat="1" ht="16.5" customHeight="1">
      <c r="A49" s="538"/>
      <c r="B49" s="170">
        <v>29</v>
      </c>
      <c r="C49" s="172"/>
      <c r="D49" s="417" t="s">
        <v>183</v>
      </c>
      <c r="E49" s="399"/>
      <c r="F49" s="399"/>
      <c r="G49" s="399"/>
      <c r="H49" s="399"/>
      <c r="I49" s="399"/>
      <c r="J49" s="399"/>
      <c r="K49" s="399"/>
      <c r="L49" s="399"/>
      <c r="M49" s="399"/>
      <c r="N49" s="399"/>
      <c r="O49" s="399"/>
      <c r="P49" s="399"/>
      <c r="Q49" s="399"/>
      <c r="R49" s="399"/>
      <c r="S49" s="399"/>
      <c r="T49" s="399"/>
      <c r="U49" s="399"/>
      <c r="V49" s="400"/>
      <c r="W49" s="91">
        <v>6103</v>
      </c>
      <c r="X49" s="356"/>
      <c r="Y49" s="357"/>
      <c r="Z49" s="357"/>
      <c r="AA49" s="358"/>
      <c r="AB49" s="171"/>
      <c r="IP49" s="178"/>
      <c r="IQ49" s="179"/>
      <c r="IR49" s="179"/>
      <c r="IS49" s="179"/>
      <c r="IT49" s="179"/>
      <c r="IU49" s="104"/>
      <c r="IV49" s="104"/>
    </row>
    <row r="50" spans="1:256" s="100" customFormat="1" ht="16.5" customHeight="1">
      <c r="A50" s="538"/>
      <c r="B50" s="170">
        <v>30</v>
      </c>
      <c r="C50" s="172"/>
      <c r="D50" s="417" t="s">
        <v>3</v>
      </c>
      <c r="E50" s="399"/>
      <c r="F50" s="399"/>
      <c r="G50" s="399"/>
      <c r="H50" s="399"/>
      <c r="I50" s="399"/>
      <c r="J50" s="399"/>
      <c r="K50" s="399"/>
      <c r="L50" s="399"/>
      <c r="M50" s="399"/>
      <c r="N50" s="399"/>
      <c r="O50" s="399"/>
      <c r="P50" s="399"/>
      <c r="Q50" s="399"/>
      <c r="R50" s="399"/>
      <c r="S50" s="399"/>
      <c r="T50" s="399"/>
      <c r="U50" s="399"/>
      <c r="V50" s="400"/>
      <c r="W50" s="91">
        <v>6104</v>
      </c>
      <c r="X50" s="356"/>
      <c r="Y50" s="357"/>
      <c r="Z50" s="357"/>
      <c r="AA50" s="358"/>
      <c r="AB50" s="171"/>
      <c r="IP50" s="178"/>
      <c r="IQ50" s="179"/>
      <c r="IR50" s="179"/>
      <c r="IS50" s="179"/>
      <c r="IT50" s="179"/>
      <c r="IU50" s="104"/>
      <c r="IV50" s="104"/>
    </row>
    <row r="51" spans="1:256" s="100" customFormat="1" ht="16.5" customHeight="1">
      <c r="A51" s="538"/>
      <c r="B51" s="170">
        <v>31</v>
      </c>
      <c r="C51" s="180"/>
      <c r="D51" s="417" t="s">
        <v>44</v>
      </c>
      <c r="E51" s="399"/>
      <c r="F51" s="399"/>
      <c r="G51" s="399"/>
      <c r="H51" s="399"/>
      <c r="I51" s="399"/>
      <c r="J51" s="399"/>
      <c r="K51" s="399"/>
      <c r="L51" s="399"/>
      <c r="M51" s="399"/>
      <c r="N51" s="399"/>
      <c r="O51" s="399"/>
      <c r="P51" s="399"/>
      <c r="Q51" s="399"/>
      <c r="R51" s="399"/>
      <c r="S51" s="399"/>
      <c r="T51" s="399"/>
      <c r="U51" s="399"/>
      <c r="V51" s="400"/>
      <c r="W51" s="91">
        <v>6105</v>
      </c>
      <c r="X51" s="356"/>
      <c r="Y51" s="357"/>
      <c r="Z51" s="357"/>
      <c r="AA51" s="358"/>
      <c r="AB51" s="171"/>
      <c r="IP51" s="178"/>
      <c r="IQ51" s="179"/>
      <c r="IR51" s="179"/>
      <c r="IS51" s="179"/>
      <c r="IT51" s="179"/>
      <c r="IU51" s="104"/>
      <c r="IV51" s="104"/>
    </row>
    <row r="52" spans="1:256" s="100" customFormat="1" ht="16.5" customHeight="1">
      <c r="A52" s="538"/>
      <c r="B52" s="181"/>
      <c r="C52" s="398" t="s">
        <v>258</v>
      </c>
      <c r="D52" s="399"/>
      <c r="E52" s="399"/>
      <c r="F52" s="399"/>
      <c r="G52" s="399"/>
      <c r="H52" s="399"/>
      <c r="I52" s="399"/>
      <c r="J52" s="399"/>
      <c r="K52" s="399"/>
      <c r="L52" s="399"/>
      <c r="M52" s="399"/>
      <c r="N52" s="399"/>
      <c r="O52" s="399"/>
      <c r="P52" s="399"/>
      <c r="Q52" s="399"/>
      <c r="R52" s="399"/>
      <c r="S52" s="399"/>
      <c r="T52" s="399"/>
      <c r="U52" s="399"/>
      <c r="V52" s="400"/>
      <c r="W52" s="91">
        <v>6106</v>
      </c>
      <c r="X52" s="356"/>
      <c r="Y52" s="357"/>
      <c r="Z52" s="357"/>
      <c r="AA52" s="358"/>
      <c r="AB52" s="171"/>
      <c r="IP52" s="178"/>
      <c r="IQ52" s="179"/>
      <c r="IR52" s="179"/>
      <c r="IS52" s="179"/>
      <c r="IT52" s="179"/>
      <c r="IU52" s="104"/>
      <c r="IV52" s="104"/>
    </row>
    <row r="53" spans="1:256" s="100" customFormat="1" ht="16.5" customHeight="1" thickBot="1">
      <c r="A53" s="539"/>
      <c r="B53" s="170">
        <v>32</v>
      </c>
      <c r="C53" s="409" t="s">
        <v>184</v>
      </c>
      <c r="D53" s="410"/>
      <c r="E53" s="410"/>
      <c r="F53" s="410"/>
      <c r="G53" s="410"/>
      <c r="H53" s="410"/>
      <c r="I53" s="410"/>
      <c r="J53" s="410"/>
      <c r="K53" s="410"/>
      <c r="L53" s="410"/>
      <c r="M53" s="410"/>
      <c r="N53" s="410"/>
      <c r="O53" s="410"/>
      <c r="P53" s="410"/>
      <c r="Q53" s="410"/>
      <c r="R53" s="410"/>
      <c r="S53" s="410"/>
      <c r="T53" s="410"/>
      <c r="U53" s="410"/>
      <c r="V53" s="411"/>
      <c r="W53" s="92">
        <v>9199</v>
      </c>
      <c r="X53" s="350">
        <f>X35-X42</f>
        <v>0</v>
      </c>
      <c r="Y53" s="351"/>
      <c r="Z53" s="351"/>
      <c r="AA53" s="352"/>
      <c r="AB53" s="171"/>
      <c r="AC53" s="503">
        <f>IF(X35/2&gt;X36,IT30,IU3)</f>
        <v>0</v>
      </c>
      <c r="AD53" s="504"/>
      <c r="AE53" s="504"/>
      <c r="AF53" s="504"/>
      <c r="AG53" s="504"/>
      <c r="AH53" s="505"/>
      <c r="IP53" s="104"/>
      <c r="IQ53" s="104"/>
      <c r="IR53" s="104"/>
      <c r="IS53" s="104"/>
      <c r="IT53" s="104"/>
      <c r="IU53" s="104"/>
      <c r="IV53" s="104"/>
    </row>
    <row r="54" spans="1:256" s="100" customFormat="1" ht="16.5" customHeight="1">
      <c r="A54" s="525" t="s">
        <v>28</v>
      </c>
      <c r="B54" s="176">
        <v>33</v>
      </c>
      <c r="C54" s="412" t="s">
        <v>264</v>
      </c>
      <c r="D54" s="413"/>
      <c r="E54" s="413"/>
      <c r="F54" s="413"/>
      <c r="G54" s="413"/>
      <c r="H54" s="413"/>
      <c r="I54" s="413"/>
      <c r="J54" s="413"/>
      <c r="K54" s="413"/>
      <c r="L54" s="413"/>
      <c r="M54" s="413"/>
      <c r="N54" s="413"/>
      <c r="O54" s="413"/>
      <c r="P54" s="413"/>
      <c r="Q54" s="182"/>
      <c r="R54" s="182" t="s">
        <v>56</v>
      </c>
      <c r="S54" s="414" t="e">
        <f>X54/X53</f>
        <v>#DIV/0!</v>
      </c>
      <c r="T54" s="415"/>
      <c r="U54" s="415"/>
      <c r="V54" s="416"/>
      <c r="W54" s="93">
        <v>9201</v>
      </c>
      <c r="X54" s="353">
        <f>IF(AE54=0,AC53,AE54)</f>
        <v>0</v>
      </c>
      <c r="Y54" s="354"/>
      <c r="Z54" s="354"/>
      <c r="AA54" s="355"/>
      <c r="AB54" s="171"/>
      <c r="AC54" s="183" t="s">
        <v>170</v>
      </c>
      <c r="AD54" s="184"/>
      <c r="AE54" s="540"/>
      <c r="AF54" s="541"/>
      <c r="AG54" s="541"/>
      <c r="AH54" s="542"/>
      <c r="IP54" s="104"/>
      <c r="IQ54" s="104"/>
      <c r="IR54" s="104"/>
      <c r="IS54" s="104"/>
      <c r="IT54" s="104"/>
      <c r="IU54" s="104"/>
      <c r="IV54" s="104"/>
    </row>
    <row r="55" spans="1:256" s="100" customFormat="1" ht="16.5" customHeight="1">
      <c r="A55" s="526"/>
      <c r="B55" s="170">
        <v>34</v>
      </c>
      <c r="C55" s="398" t="s">
        <v>185</v>
      </c>
      <c r="D55" s="399"/>
      <c r="E55" s="399"/>
      <c r="F55" s="399"/>
      <c r="G55" s="399"/>
      <c r="H55" s="399"/>
      <c r="I55" s="399"/>
      <c r="J55" s="399"/>
      <c r="K55" s="399"/>
      <c r="L55" s="399"/>
      <c r="M55" s="399"/>
      <c r="N55" s="399"/>
      <c r="O55" s="399"/>
      <c r="P55" s="399"/>
      <c r="Q55" s="399"/>
      <c r="R55" s="399"/>
      <c r="S55" s="399"/>
      <c r="T55" s="399"/>
      <c r="U55" s="399"/>
      <c r="V55" s="400"/>
      <c r="W55" s="94">
        <v>9249</v>
      </c>
      <c r="X55" s="344"/>
      <c r="Y55" s="345"/>
      <c r="Z55" s="345"/>
      <c r="AA55" s="346"/>
      <c r="AB55" s="171"/>
      <c r="IP55" s="104"/>
      <c r="IQ55" s="104"/>
      <c r="IR55" s="104"/>
      <c r="IS55" s="104"/>
      <c r="IT55" s="104"/>
      <c r="IU55" s="104"/>
      <c r="IV55" s="104"/>
    </row>
    <row r="56" spans="1:256" s="100" customFormat="1" ht="16.5" customHeight="1">
      <c r="A56" s="526"/>
      <c r="B56" s="170">
        <v>35</v>
      </c>
      <c r="C56" s="398" t="s">
        <v>186</v>
      </c>
      <c r="D56" s="399"/>
      <c r="E56" s="399"/>
      <c r="F56" s="399"/>
      <c r="G56" s="399"/>
      <c r="H56" s="399"/>
      <c r="I56" s="399"/>
      <c r="J56" s="399"/>
      <c r="K56" s="399"/>
      <c r="L56" s="399"/>
      <c r="M56" s="399"/>
      <c r="N56" s="399"/>
      <c r="O56" s="399"/>
      <c r="P56" s="399"/>
      <c r="Q56" s="399"/>
      <c r="R56" s="399"/>
      <c r="S56" s="399"/>
      <c r="T56" s="399"/>
      <c r="U56" s="399"/>
      <c r="V56" s="400"/>
      <c r="W56" s="94">
        <v>9303</v>
      </c>
      <c r="X56" s="344"/>
      <c r="Y56" s="345"/>
      <c r="Z56" s="345"/>
      <c r="AA56" s="346"/>
      <c r="AB56" s="171"/>
      <c r="IP56" s="104"/>
      <c r="IQ56" s="104"/>
      <c r="IR56" s="104"/>
      <c r="IS56" s="104"/>
      <c r="IT56" s="104"/>
      <c r="IU56" s="104"/>
      <c r="IV56" s="104"/>
    </row>
    <row r="57" spans="1:256" s="100" customFormat="1" ht="16.5" customHeight="1">
      <c r="A57" s="526"/>
      <c r="B57" s="170">
        <v>36</v>
      </c>
      <c r="C57" s="398" t="s">
        <v>187</v>
      </c>
      <c r="D57" s="399"/>
      <c r="E57" s="399"/>
      <c r="F57" s="399"/>
      <c r="G57" s="399"/>
      <c r="H57" s="399"/>
      <c r="I57" s="399"/>
      <c r="J57" s="399"/>
      <c r="K57" s="399"/>
      <c r="L57" s="399"/>
      <c r="M57" s="399"/>
      <c r="N57" s="399"/>
      <c r="O57" s="399"/>
      <c r="P57" s="399"/>
      <c r="Q57" s="399"/>
      <c r="R57" s="399"/>
      <c r="S57" s="399"/>
      <c r="T57" s="399"/>
      <c r="U57" s="399"/>
      <c r="V57" s="400"/>
      <c r="W57" s="95">
        <v>920206</v>
      </c>
      <c r="X57" s="344"/>
      <c r="Y57" s="345"/>
      <c r="Z57" s="345"/>
      <c r="AA57" s="346"/>
      <c r="AB57" s="171"/>
      <c r="IP57" s="104"/>
      <c r="IQ57" s="104"/>
      <c r="IR57" s="104"/>
      <c r="IS57" s="104"/>
      <c r="IT57" s="104"/>
      <c r="IU57" s="104"/>
      <c r="IV57" s="104"/>
    </row>
    <row r="58" spans="1:256" s="100" customFormat="1" ht="16.5" customHeight="1">
      <c r="A58" s="526"/>
      <c r="B58" s="170">
        <v>37</v>
      </c>
      <c r="C58" s="398" t="s">
        <v>188</v>
      </c>
      <c r="D58" s="399"/>
      <c r="E58" s="399"/>
      <c r="F58" s="399"/>
      <c r="G58" s="399"/>
      <c r="H58" s="399"/>
      <c r="I58" s="399"/>
      <c r="J58" s="399"/>
      <c r="K58" s="399"/>
      <c r="L58" s="399"/>
      <c r="M58" s="399"/>
      <c r="N58" s="399"/>
      <c r="O58" s="399"/>
      <c r="P58" s="399"/>
      <c r="Q58" s="399"/>
      <c r="R58" s="399"/>
      <c r="S58" s="399"/>
      <c r="T58" s="399"/>
      <c r="U58" s="399"/>
      <c r="V58" s="400"/>
      <c r="W58" s="95">
        <v>920207</v>
      </c>
      <c r="X58" s="362">
        <f>IF(X53&gt;=1000000,ROUND((X54-X55)*0.05,0),0)</f>
        <v>0</v>
      </c>
      <c r="Y58" s="363"/>
      <c r="Z58" s="363"/>
      <c r="AA58" s="364"/>
      <c r="AB58" s="171"/>
      <c r="IP58" s="104"/>
      <c r="IQ58" s="104"/>
      <c r="IR58" s="104"/>
      <c r="IS58" s="104"/>
      <c r="IT58" s="104"/>
      <c r="IU58" s="104"/>
      <c r="IV58" s="104"/>
    </row>
    <row r="59" spans="1:256" s="100" customFormat="1" ht="16.5" customHeight="1">
      <c r="A59" s="526"/>
      <c r="B59" s="170">
        <v>38</v>
      </c>
      <c r="C59" s="401" t="s">
        <v>265</v>
      </c>
      <c r="D59" s="402"/>
      <c r="E59" s="402"/>
      <c r="F59" s="402"/>
      <c r="G59" s="402"/>
      <c r="H59" s="402"/>
      <c r="I59" s="402"/>
      <c r="J59" s="402"/>
      <c r="K59" s="402"/>
      <c r="L59" s="402"/>
      <c r="M59" s="402"/>
      <c r="N59" s="402"/>
      <c r="O59" s="402"/>
      <c r="P59" s="402"/>
      <c r="Q59" s="402"/>
      <c r="R59" s="402"/>
      <c r="S59" s="402"/>
      <c r="T59" s="402"/>
      <c r="U59" s="402"/>
      <c r="V59" s="403"/>
      <c r="W59" s="10">
        <v>9299</v>
      </c>
      <c r="X59" s="365">
        <f>MAX(X54-X55,X56+X57)+X58+'INDIVIDUAL-AOP (2 of 2)'!$P$46</f>
        <v>0</v>
      </c>
      <c r="Y59" s="366"/>
      <c r="Z59" s="366"/>
      <c r="AA59" s="367"/>
      <c r="AB59" s="185"/>
      <c r="IP59" s="104"/>
      <c r="IQ59" s="104"/>
      <c r="IR59" s="104"/>
      <c r="IS59" s="104"/>
      <c r="IT59" s="104"/>
      <c r="IU59" s="104"/>
      <c r="IV59" s="104"/>
    </row>
    <row r="60" spans="1:256" s="100" customFormat="1" ht="16.5" customHeight="1">
      <c r="A60" s="526"/>
      <c r="B60" s="170">
        <v>39</v>
      </c>
      <c r="C60" s="401" t="s">
        <v>189</v>
      </c>
      <c r="D60" s="402"/>
      <c r="E60" s="402"/>
      <c r="F60" s="402"/>
      <c r="G60" s="402"/>
      <c r="H60" s="402"/>
      <c r="I60" s="402"/>
      <c r="J60" s="402"/>
      <c r="K60" s="402"/>
      <c r="L60" s="402"/>
      <c r="M60" s="402"/>
      <c r="N60" s="402"/>
      <c r="O60" s="402"/>
      <c r="P60" s="402"/>
      <c r="Q60" s="402"/>
      <c r="R60" s="402"/>
      <c r="S60" s="402"/>
      <c r="T60" s="402"/>
      <c r="U60" s="402"/>
      <c r="V60" s="403"/>
      <c r="W60" s="11">
        <v>9499</v>
      </c>
      <c r="X60" s="341">
        <f>'Annex-B'!$AP$63</f>
        <v>0</v>
      </c>
      <c r="Y60" s="342"/>
      <c r="Z60" s="342"/>
      <c r="AA60" s="343"/>
      <c r="AB60" s="171"/>
      <c r="AC60" s="109"/>
      <c r="IP60" s="104"/>
      <c r="IQ60" s="104"/>
      <c r="IR60" s="104"/>
      <c r="IS60" s="104"/>
      <c r="IT60" s="104"/>
      <c r="IU60" s="104"/>
      <c r="IV60" s="104"/>
    </row>
    <row r="61" spans="1:29" s="100" customFormat="1" ht="16.5" customHeight="1" thickBot="1">
      <c r="A61" s="526"/>
      <c r="B61" s="170">
        <v>40</v>
      </c>
      <c r="C61" s="401" t="s">
        <v>267</v>
      </c>
      <c r="D61" s="402"/>
      <c r="E61" s="402"/>
      <c r="F61" s="402"/>
      <c r="G61" s="402"/>
      <c r="H61" s="402"/>
      <c r="I61" s="402"/>
      <c r="J61" s="402"/>
      <c r="K61" s="402"/>
      <c r="L61" s="402"/>
      <c r="M61" s="402"/>
      <c r="N61" s="402"/>
      <c r="O61" s="402"/>
      <c r="P61" s="402"/>
      <c r="Q61" s="402"/>
      <c r="R61" s="402"/>
      <c r="S61" s="402"/>
      <c r="T61" s="402"/>
      <c r="U61" s="402"/>
      <c r="V61" s="403"/>
      <c r="W61" s="96">
        <v>9999</v>
      </c>
      <c r="X61" s="350">
        <f>X59-X60+'Annex-B'!$AP$64</f>
        <v>0</v>
      </c>
      <c r="Y61" s="351"/>
      <c r="Z61" s="351"/>
      <c r="AA61" s="352"/>
      <c r="AB61" s="171"/>
      <c r="AC61" s="340"/>
    </row>
    <row r="62" spans="1:256" s="100" customFormat="1" ht="16.5" customHeight="1" thickBot="1">
      <c r="A62" s="527"/>
      <c r="B62" s="177">
        <v>41</v>
      </c>
      <c r="C62" s="404" t="s">
        <v>190</v>
      </c>
      <c r="D62" s="405"/>
      <c r="E62" s="405"/>
      <c r="F62" s="405"/>
      <c r="G62" s="405"/>
      <c r="H62" s="405"/>
      <c r="I62" s="405"/>
      <c r="J62" s="405"/>
      <c r="K62" s="405"/>
      <c r="L62" s="405"/>
      <c r="M62" s="405"/>
      <c r="N62" s="405"/>
      <c r="O62" s="405"/>
      <c r="P62" s="405"/>
      <c r="Q62" s="405"/>
      <c r="R62" s="405"/>
      <c r="S62" s="405"/>
      <c r="T62" s="405"/>
      <c r="U62" s="405"/>
      <c r="V62" s="406"/>
      <c r="W62" s="97">
        <v>9998</v>
      </c>
      <c r="X62" s="347"/>
      <c r="Y62" s="348"/>
      <c r="Z62" s="348"/>
      <c r="AA62" s="349"/>
      <c r="AB62" s="186"/>
      <c r="AC62" s="340"/>
      <c r="IP62" s="104"/>
      <c r="IQ62" s="104"/>
      <c r="IR62" s="104"/>
      <c r="IS62" s="104"/>
      <c r="IT62" s="104"/>
      <c r="IU62" s="104"/>
      <c r="IV62" s="104"/>
    </row>
    <row r="63" spans="1:256" s="100" customFormat="1" ht="18" customHeight="1">
      <c r="A63" s="506" t="s">
        <v>197</v>
      </c>
      <c r="B63" s="170"/>
      <c r="C63" s="407" t="s">
        <v>55</v>
      </c>
      <c r="D63" s="408"/>
      <c r="E63" s="408"/>
      <c r="F63" s="408"/>
      <c r="G63" s="408"/>
      <c r="H63" s="408"/>
      <c r="I63" s="408"/>
      <c r="J63" s="408"/>
      <c r="K63" s="408"/>
      <c r="L63" s="408"/>
      <c r="M63" s="408"/>
      <c r="N63" s="408"/>
      <c r="O63" s="408"/>
      <c r="P63" s="408"/>
      <c r="Q63" s="408"/>
      <c r="R63" s="408"/>
      <c r="S63" s="408"/>
      <c r="T63" s="408"/>
      <c r="U63" s="408"/>
      <c r="V63" s="408"/>
      <c r="W63" s="92"/>
      <c r="X63" s="187"/>
      <c r="Y63" s="187"/>
      <c r="Z63" s="187"/>
      <c r="AA63" s="188"/>
      <c r="AB63" s="171"/>
      <c r="IP63" s="104"/>
      <c r="IQ63" s="104"/>
      <c r="IR63" s="104"/>
      <c r="IS63" s="104"/>
      <c r="IT63" s="104"/>
      <c r="IU63" s="104"/>
      <c r="IV63" s="104"/>
    </row>
    <row r="64" spans="1:256" s="100" customFormat="1" ht="6.75" customHeight="1">
      <c r="A64" s="507"/>
      <c r="B64" s="189"/>
      <c r="C64" s="190"/>
      <c r="D64" s="173"/>
      <c r="E64" s="173"/>
      <c r="F64" s="173"/>
      <c r="G64" s="173"/>
      <c r="H64" s="173"/>
      <c r="I64" s="173"/>
      <c r="J64" s="173"/>
      <c r="K64" s="173"/>
      <c r="L64" s="173"/>
      <c r="M64" s="173"/>
      <c r="N64" s="173"/>
      <c r="O64" s="173"/>
      <c r="P64" s="173"/>
      <c r="Q64" s="173"/>
      <c r="R64" s="173"/>
      <c r="S64" s="173"/>
      <c r="T64" s="173"/>
      <c r="U64" s="173"/>
      <c r="V64" s="173"/>
      <c r="W64" s="92"/>
      <c r="X64" s="187"/>
      <c r="Y64" s="187"/>
      <c r="Z64" s="187"/>
      <c r="AA64" s="188"/>
      <c r="AB64" s="171"/>
      <c r="IP64" s="104"/>
      <c r="IQ64" s="104"/>
      <c r="IR64" s="104"/>
      <c r="IS64" s="104"/>
      <c r="IT64" s="104"/>
      <c r="IU64" s="104"/>
      <c r="IV64" s="104"/>
    </row>
    <row r="65" spans="1:256" s="100" customFormat="1" ht="15.75" customHeight="1">
      <c r="A65" s="507"/>
      <c r="B65" s="189"/>
      <c r="C65" s="191"/>
      <c r="D65" s="172" t="s">
        <v>148</v>
      </c>
      <c r="F65" s="380"/>
      <c r="G65" s="381"/>
      <c r="H65" s="381"/>
      <c r="I65" s="381"/>
      <c r="J65" s="381"/>
      <c r="K65" s="382"/>
      <c r="L65" s="192"/>
      <c r="M65" s="193"/>
      <c r="N65" s="193"/>
      <c r="O65" s="194"/>
      <c r="P65" s="194"/>
      <c r="Q65" s="172"/>
      <c r="R65" s="172"/>
      <c r="S65" s="172"/>
      <c r="T65" s="172"/>
      <c r="U65" s="172"/>
      <c r="V65" s="172"/>
      <c r="W65" s="172"/>
      <c r="X65" s="172"/>
      <c r="Y65" s="172"/>
      <c r="Z65" s="172"/>
      <c r="AA65" s="195"/>
      <c r="AB65" s="171"/>
      <c r="IP65" s="104"/>
      <c r="IQ65" s="104"/>
      <c r="IR65" s="104"/>
      <c r="IS65" s="104"/>
      <c r="IT65" s="104"/>
      <c r="IU65" s="104"/>
      <c r="IV65" s="104"/>
    </row>
    <row r="66" spans="1:256" s="100" customFormat="1" ht="4.5" customHeight="1">
      <c r="A66" s="507"/>
      <c r="B66" s="189"/>
      <c r="C66" s="191"/>
      <c r="D66" s="172"/>
      <c r="F66" s="172"/>
      <c r="G66" s="172"/>
      <c r="H66" s="172"/>
      <c r="K66" s="172"/>
      <c r="L66" s="172"/>
      <c r="M66" s="172"/>
      <c r="N66" s="172"/>
      <c r="O66" s="172"/>
      <c r="P66" s="172"/>
      <c r="Q66" s="172"/>
      <c r="R66" s="172"/>
      <c r="S66" s="172"/>
      <c r="T66" s="172"/>
      <c r="U66" s="172"/>
      <c r="V66" s="172"/>
      <c r="W66" s="172"/>
      <c r="X66" s="172"/>
      <c r="Y66" s="172"/>
      <c r="Z66" s="172"/>
      <c r="AA66" s="195"/>
      <c r="AB66" s="171"/>
      <c r="IP66" s="104"/>
      <c r="IQ66" s="104"/>
      <c r="IR66" s="104"/>
      <c r="IS66" s="104"/>
      <c r="IT66" s="104"/>
      <c r="IU66" s="104"/>
      <c r="IV66" s="104"/>
    </row>
    <row r="67" spans="1:256" s="100" customFormat="1" ht="15.75" customHeight="1">
      <c r="A67" s="507"/>
      <c r="B67" s="189"/>
      <c r="C67" s="191"/>
      <c r="D67" s="172" t="s">
        <v>149</v>
      </c>
      <c r="F67" s="380"/>
      <c r="G67" s="381"/>
      <c r="H67" s="381"/>
      <c r="I67" s="381"/>
      <c r="J67" s="381"/>
      <c r="K67" s="382"/>
      <c r="L67" s="386" t="s">
        <v>150</v>
      </c>
      <c r="M67" s="387"/>
      <c r="N67" s="388"/>
      <c r="O67" s="383"/>
      <c r="P67" s="384"/>
      <c r="Q67" s="384"/>
      <c r="R67" s="384"/>
      <c r="S67" s="384"/>
      <c r="T67" s="384"/>
      <c r="U67" s="384"/>
      <c r="V67" s="385"/>
      <c r="W67" s="389" t="s">
        <v>118</v>
      </c>
      <c r="X67" s="390"/>
      <c r="Y67" s="390"/>
      <c r="Z67" s="390"/>
      <c r="AA67" s="391"/>
      <c r="AB67" s="171"/>
      <c r="IP67" s="104"/>
      <c r="IQ67" s="104"/>
      <c r="IR67" s="104"/>
      <c r="IS67" s="104"/>
      <c r="IT67" s="104"/>
      <c r="IU67" s="104"/>
      <c r="IV67" s="104"/>
    </row>
    <row r="68" spans="1:256" s="100" customFormat="1" ht="5.25" customHeight="1" thickBot="1">
      <c r="A68" s="508"/>
      <c r="B68" s="189"/>
      <c r="C68" s="196"/>
      <c r="D68" s="173"/>
      <c r="E68" s="173"/>
      <c r="F68" s="173"/>
      <c r="G68" s="173"/>
      <c r="H68" s="173"/>
      <c r="I68" s="173"/>
      <c r="J68" s="173"/>
      <c r="K68" s="197"/>
      <c r="L68" s="197"/>
      <c r="M68" s="197"/>
      <c r="N68" s="197"/>
      <c r="O68" s="197"/>
      <c r="P68" s="197"/>
      <c r="Q68" s="197"/>
      <c r="R68" s="197"/>
      <c r="S68" s="197"/>
      <c r="T68" s="197"/>
      <c r="U68" s="197"/>
      <c r="V68" s="197"/>
      <c r="W68" s="198"/>
      <c r="X68" s="199"/>
      <c r="Y68" s="199"/>
      <c r="Z68" s="199"/>
      <c r="AA68" s="200"/>
      <c r="IP68" s="104"/>
      <c r="IQ68" s="104"/>
      <c r="IR68" s="104"/>
      <c r="IS68" s="104"/>
      <c r="IT68" s="104"/>
      <c r="IU68" s="104"/>
      <c r="IV68" s="104"/>
    </row>
    <row r="69" spans="1:27" ht="19.5" customHeight="1">
      <c r="A69" s="487" t="s">
        <v>156</v>
      </c>
      <c r="B69" s="487"/>
      <c r="C69" s="487"/>
      <c r="D69" s="487"/>
      <c r="E69" s="487"/>
      <c r="F69" s="487"/>
      <c r="G69" s="487"/>
      <c r="H69" s="487"/>
      <c r="I69" s="487"/>
      <c r="J69" s="487"/>
      <c r="K69" s="487"/>
      <c r="L69" s="487"/>
      <c r="M69" s="487"/>
      <c r="N69" s="487"/>
      <c r="O69" s="487"/>
      <c r="P69" s="487"/>
      <c r="Q69" s="487"/>
      <c r="R69" s="487"/>
      <c r="S69" s="487"/>
      <c r="T69" s="487"/>
      <c r="U69" s="487"/>
      <c r="V69" s="487"/>
      <c r="W69" s="487"/>
      <c r="X69" s="487"/>
      <c r="Y69" s="487"/>
      <c r="Z69" s="487"/>
      <c r="AA69" s="487"/>
    </row>
  </sheetData>
  <sheetProtection sheet="1"/>
  <protectedRanges>
    <protectedRange sqref="AE54" name="Range2"/>
  </protectedRanges>
  <mergeCells count="166">
    <mergeCell ref="A54:A62"/>
    <mergeCell ref="IU4:IU5"/>
    <mergeCell ref="A4:A13"/>
    <mergeCell ref="A14:A19"/>
    <mergeCell ref="A20:A30"/>
    <mergeCell ref="A31:A34"/>
    <mergeCell ref="A35:A53"/>
    <mergeCell ref="IS31:IS32"/>
    <mergeCell ref="AE54:AH54"/>
    <mergeCell ref="X17:AA17"/>
    <mergeCell ref="AC53:AH53"/>
    <mergeCell ref="A63:A68"/>
    <mergeCell ref="X2:AA2"/>
    <mergeCell ref="F2:W2"/>
    <mergeCell ref="G3:V3"/>
    <mergeCell ref="G6:V6"/>
    <mergeCell ref="C15:F15"/>
    <mergeCell ref="G15:V15"/>
    <mergeCell ref="G14:V14"/>
    <mergeCell ref="C14:F14"/>
    <mergeCell ref="IQ31:IR31"/>
    <mergeCell ref="G4:V4"/>
    <mergeCell ref="G5:V5"/>
    <mergeCell ref="G10:P10"/>
    <mergeCell ref="IP1:IV1"/>
    <mergeCell ref="IP4:IP5"/>
    <mergeCell ref="IQ4:IR4"/>
    <mergeCell ref="IS4:IS5"/>
    <mergeCell ref="IT4:IT5"/>
    <mergeCell ref="G7:V7"/>
    <mergeCell ref="Q10:R10"/>
    <mergeCell ref="M12:V12"/>
    <mergeCell ref="M11:V11"/>
    <mergeCell ref="M13:V13"/>
    <mergeCell ref="A69:AA69"/>
    <mergeCell ref="IV4:IV5"/>
    <mergeCell ref="IT31:IT32"/>
    <mergeCell ref="IP30:IQ30"/>
    <mergeCell ref="AB20:AC20"/>
    <mergeCell ref="IP31:IP32"/>
    <mergeCell ref="C11:F11"/>
    <mergeCell ref="C12:F12"/>
    <mergeCell ref="C13:F13"/>
    <mergeCell ref="H11:K11"/>
    <mergeCell ref="C4:F4"/>
    <mergeCell ref="C5:F5"/>
    <mergeCell ref="C6:F6"/>
    <mergeCell ref="C7:F7"/>
    <mergeCell ref="C8:F8"/>
    <mergeCell ref="C9:F9"/>
    <mergeCell ref="X7:AA7"/>
    <mergeCell ref="X6:AA6"/>
    <mergeCell ref="G8:V8"/>
    <mergeCell ref="G9:P9"/>
    <mergeCell ref="X4:AA4"/>
    <mergeCell ref="X3:AA3"/>
    <mergeCell ref="S9:V9"/>
    <mergeCell ref="Q9:R9"/>
    <mergeCell ref="X15:AA15"/>
    <mergeCell ref="X16:AA16"/>
    <mergeCell ref="W13:Y13"/>
    <mergeCell ref="Z13:AA13"/>
    <mergeCell ref="X10:AA10"/>
    <mergeCell ref="X11:AA11"/>
    <mergeCell ref="X12:AA12"/>
    <mergeCell ref="X18:AA18"/>
    <mergeCell ref="C21:V21"/>
    <mergeCell ref="X14:AA14"/>
    <mergeCell ref="C10:F10"/>
    <mergeCell ref="H12:K12"/>
    <mergeCell ref="H13:K13"/>
    <mergeCell ref="C16:F16"/>
    <mergeCell ref="C17:F17"/>
    <mergeCell ref="G16:V16"/>
    <mergeCell ref="G17:V17"/>
    <mergeCell ref="C22:V22"/>
    <mergeCell ref="D23:V23"/>
    <mergeCell ref="D24:V24"/>
    <mergeCell ref="D25:V25"/>
    <mergeCell ref="C26:V26"/>
    <mergeCell ref="C27:V27"/>
    <mergeCell ref="C28:V28"/>
    <mergeCell ref="C29:V29"/>
    <mergeCell ref="C31:V31"/>
    <mergeCell ref="C32:V32"/>
    <mergeCell ref="C33:V33"/>
    <mergeCell ref="C34:V34"/>
    <mergeCell ref="C35:V35"/>
    <mergeCell ref="D36:V36"/>
    <mergeCell ref="D37:V37"/>
    <mergeCell ref="D38:V38"/>
    <mergeCell ref="D39:V39"/>
    <mergeCell ref="D40:V40"/>
    <mergeCell ref="D41:V41"/>
    <mergeCell ref="C42:V42"/>
    <mergeCell ref="D43:V43"/>
    <mergeCell ref="D44:V44"/>
    <mergeCell ref="D45:V45"/>
    <mergeCell ref="C46:V46"/>
    <mergeCell ref="D47:V47"/>
    <mergeCell ref="D48:V48"/>
    <mergeCell ref="D49:V49"/>
    <mergeCell ref="D50:V50"/>
    <mergeCell ref="D51:V51"/>
    <mergeCell ref="C52:V52"/>
    <mergeCell ref="C53:V53"/>
    <mergeCell ref="C54:P54"/>
    <mergeCell ref="S54:V54"/>
    <mergeCell ref="C55:V55"/>
    <mergeCell ref="C56:V56"/>
    <mergeCell ref="C57:V57"/>
    <mergeCell ref="C58:V58"/>
    <mergeCell ref="C59:V59"/>
    <mergeCell ref="C60:V60"/>
    <mergeCell ref="C61:V61"/>
    <mergeCell ref="C62:V62"/>
    <mergeCell ref="C63:V63"/>
    <mergeCell ref="F65:K65"/>
    <mergeCell ref="F67:K67"/>
    <mergeCell ref="O67:V67"/>
    <mergeCell ref="L67:N67"/>
    <mergeCell ref="W67:AA67"/>
    <mergeCell ref="X19:AA19"/>
    <mergeCell ref="X20:AA20"/>
    <mergeCell ref="X21:AA21"/>
    <mergeCell ref="X22:AA22"/>
    <mergeCell ref="X23:AA23"/>
    <mergeCell ref="X24:AA24"/>
    <mergeCell ref="X25:AA25"/>
    <mergeCell ref="X26:AA26"/>
    <mergeCell ref="X27:AA27"/>
    <mergeCell ref="X28:AA28"/>
    <mergeCell ref="X31:AA31"/>
    <mergeCell ref="X48:AA48"/>
    <mergeCell ref="X32:AA32"/>
    <mergeCell ref="X30:AA30"/>
    <mergeCell ref="X29:AA29"/>
    <mergeCell ref="X33:AA33"/>
    <mergeCell ref="X34:AA34"/>
    <mergeCell ref="X35:AA35"/>
    <mergeCell ref="X42:AA42"/>
    <mergeCell ref="X47:AA47"/>
    <mergeCell ref="X43:AA43"/>
    <mergeCell ref="X44:AA44"/>
    <mergeCell ref="X45:AA45"/>
    <mergeCell ref="X46:AA46"/>
    <mergeCell ref="X58:AA58"/>
    <mergeCell ref="X61:AA61"/>
    <mergeCell ref="X49:AA49"/>
    <mergeCell ref="X50:AA50"/>
    <mergeCell ref="X51:AA51"/>
    <mergeCell ref="X52:AA52"/>
    <mergeCell ref="X59:AA59"/>
    <mergeCell ref="X36:AA36"/>
    <mergeCell ref="X37:AA37"/>
    <mergeCell ref="X38:AA38"/>
    <mergeCell ref="X39:AA39"/>
    <mergeCell ref="X40:AA40"/>
    <mergeCell ref="X41:AA41"/>
    <mergeCell ref="X60:AA60"/>
    <mergeCell ref="X57:AA57"/>
    <mergeCell ref="X62:AA62"/>
    <mergeCell ref="X53:AA53"/>
    <mergeCell ref="X54:AA54"/>
    <mergeCell ref="X55:AA55"/>
    <mergeCell ref="X56:AA56"/>
  </mergeCells>
  <conditionalFormatting sqref="X54">
    <cfRule type="expression" priority="1" dxfId="0" stopIfTrue="1">
      <formula>$AE$54&lt;&gt;$AC$53</formula>
    </cfRule>
  </conditionalFormatting>
  <printOptions horizontalCentered="1"/>
  <pageMargins left="0.118110236220472" right="0.118110236220472" top="0.25" bottom="1.25" header="0" footer="0"/>
  <pageSetup fitToHeight="1" fitToWidth="1" horizontalDpi="600" verticalDpi="600" orientation="portrait" paperSize="5" scale="79" r:id="rId2"/>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AA58"/>
  <sheetViews>
    <sheetView showGridLines="0" view="pageBreakPreview" zoomScale="130" zoomScaleSheetLayoutView="130" zoomScalePageLayoutView="0" workbookViewId="0" topLeftCell="A29">
      <selection activeCell="N40" sqref="N40"/>
    </sheetView>
  </sheetViews>
  <sheetFormatPr defaultColWidth="3.7109375" defaultRowHeight="12.75"/>
  <cols>
    <col min="1" max="1" width="5.28125" style="282" customWidth="1"/>
    <col min="2" max="2" width="4.57421875" style="103" customWidth="1"/>
    <col min="3" max="3" width="4.28125" style="103" customWidth="1"/>
    <col min="4" max="4" width="4.7109375" style="103" customWidth="1"/>
    <col min="5" max="5" width="3.28125" style="103" customWidth="1"/>
    <col min="6" max="6" width="5.57421875" style="103" customWidth="1"/>
    <col min="7" max="7" width="4.7109375" style="103" customWidth="1"/>
    <col min="8" max="8" width="9.00390625" style="103" customWidth="1"/>
    <col min="9" max="9" width="6.57421875" style="103" customWidth="1"/>
    <col min="10" max="11" width="5.00390625" style="103" customWidth="1"/>
    <col min="12" max="12" width="10.57421875" style="103" customWidth="1"/>
    <col min="13" max="13" width="4.00390625" style="202" customWidth="1"/>
    <col min="14" max="14" width="4.57421875" style="103" customWidth="1"/>
    <col min="15" max="15" width="8.421875" style="103" customWidth="1"/>
    <col min="16" max="18" width="5.00390625" style="103" customWidth="1"/>
    <col min="19" max="19" width="4.57421875" style="103" customWidth="1"/>
    <col min="20" max="20" width="5.57421875" style="103" customWidth="1"/>
    <col min="21" max="16384" width="3.7109375" style="103" customWidth="1"/>
  </cols>
  <sheetData>
    <row r="1" spans="1:19" ht="15.75" hidden="1" thickBot="1">
      <c r="A1" s="99"/>
      <c r="B1" s="100"/>
      <c r="C1" s="100"/>
      <c r="D1" s="100"/>
      <c r="E1" s="100"/>
      <c r="F1" s="100"/>
      <c r="G1" s="100"/>
      <c r="H1" s="100"/>
      <c r="I1" s="100"/>
      <c r="J1" s="100"/>
      <c r="K1" s="100"/>
      <c r="L1" s="100"/>
      <c r="M1" s="101"/>
      <c r="N1" s="100"/>
      <c r="O1" s="100"/>
      <c r="P1" s="203"/>
      <c r="Q1" s="107"/>
      <c r="R1" s="107"/>
      <c r="S1" s="204"/>
    </row>
    <row r="2" spans="1:19" s="107" customFormat="1" ht="23.25" customHeight="1">
      <c r="A2" s="203"/>
      <c r="D2" s="616" t="s">
        <v>54</v>
      </c>
      <c r="E2" s="616"/>
      <c r="F2" s="616"/>
      <c r="G2" s="616"/>
      <c r="H2" s="616"/>
      <c r="I2" s="616"/>
      <c r="J2" s="616"/>
      <c r="K2" s="616"/>
      <c r="L2" s="616"/>
      <c r="M2" s="616"/>
      <c r="N2" s="616"/>
      <c r="O2" s="616"/>
      <c r="P2" s="607" t="s">
        <v>81</v>
      </c>
      <c r="Q2" s="608"/>
      <c r="R2" s="608"/>
      <c r="S2" s="609"/>
    </row>
    <row r="3" spans="1:19" s="100" customFormat="1" ht="19.5" customHeight="1" thickBot="1">
      <c r="A3" s="205"/>
      <c r="E3" s="617" t="s">
        <v>79</v>
      </c>
      <c r="F3" s="617"/>
      <c r="G3" s="617"/>
      <c r="H3" s="617"/>
      <c r="I3" s="617"/>
      <c r="J3" s="617"/>
      <c r="K3" s="617"/>
      <c r="L3" s="617"/>
      <c r="M3" s="617"/>
      <c r="N3" s="617"/>
      <c r="O3" s="206" t="s">
        <v>89</v>
      </c>
      <c r="P3" s="610"/>
      <c r="Q3" s="611"/>
      <c r="R3" s="611"/>
      <c r="S3" s="612"/>
    </row>
    <row r="4" spans="1:26" s="100" customFormat="1" ht="18" customHeight="1" thickBot="1">
      <c r="A4" s="588"/>
      <c r="B4" s="605" t="s">
        <v>103</v>
      </c>
      <c r="C4" s="605"/>
      <c r="D4" s="606"/>
      <c r="E4" s="591">
        <f>'INDIVIDUAL-AOP (1 of 2)'!$G$4</f>
        <v>0</v>
      </c>
      <c r="F4" s="592"/>
      <c r="G4" s="592"/>
      <c r="H4" s="592"/>
      <c r="I4" s="592"/>
      <c r="J4" s="592"/>
      <c r="K4" s="592"/>
      <c r="L4" s="592"/>
      <c r="M4" s="592"/>
      <c r="N4" s="593"/>
      <c r="O4" s="207" t="s">
        <v>1</v>
      </c>
      <c r="P4" s="566">
        <f>'INDIVIDUAL-AOP (1 of 2)'!$X$4</f>
        <v>0</v>
      </c>
      <c r="Q4" s="567"/>
      <c r="R4" s="567"/>
      <c r="S4" s="568"/>
      <c r="T4" s="208"/>
      <c r="U4" s="208"/>
      <c r="V4" s="209"/>
      <c r="W4" s="565"/>
      <c r="X4" s="565"/>
      <c r="Y4" s="565"/>
      <c r="Z4" s="565"/>
    </row>
    <row r="5" spans="1:19" s="100" customFormat="1" ht="18" customHeight="1" thickBot="1">
      <c r="A5" s="589"/>
      <c r="B5" s="603" t="s">
        <v>140</v>
      </c>
      <c r="C5" s="603"/>
      <c r="D5" s="604"/>
      <c r="E5" s="591">
        <f>'INDIVIDUAL-AOP (1 of 2)'!$G$5</f>
        <v>0</v>
      </c>
      <c r="F5" s="592"/>
      <c r="G5" s="592"/>
      <c r="H5" s="592"/>
      <c r="I5" s="592"/>
      <c r="J5" s="592"/>
      <c r="K5" s="592"/>
      <c r="L5" s="592"/>
      <c r="M5" s="592"/>
      <c r="N5" s="593"/>
      <c r="O5" s="210" t="s">
        <v>97</v>
      </c>
      <c r="P5" s="594">
        <v>2009</v>
      </c>
      <c r="Q5" s="595"/>
      <c r="R5" s="595"/>
      <c r="S5" s="596"/>
    </row>
    <row r="6" spans="1:19" s="100" customFormat="1" ht="18" customHeight="1" thickBot="1">
      <c r="A6" s="590"/>
      <c r="B6" s="211" t="s">
        <v>67</v>
      </c>
      <c r="C6" s="109"/>
      <c r="D6" s="212"/>
      <c r="E6" s="597">
        <f>'INDIVIDUAL-AOP (1 of 2)'!$G$6</f>
        <v>0</v>
      </c>
      <c r="F6" s="598"/>
      <c r="G6" s="598"/>
      <c r="H6" s="598"/>
      <c r="I6" s="598"/>
      <c r="J6" s="598"/>
      <c r="K6" s="598"/>
      <c r="L6" s="598"/>
      <c r="M6" s="598"/>
      <c r="N6" s="599"/>
      <c r="O6" s="213" t="s">
        <v>98</v>
      </c>
      <c r="P6" s="600">
        <f>'INDIVIDUAL-AOP (1 of 2)'!$X$12</f>
        <v>0</v>
      </c>
      <c r="Q6" s="601"/>
      <c r="R6" s="601"/>
      <c r="S6" s="602"/>
    </row>
    <row r="7" spans="1:19" s="100" customFormat="1" ht="22.5" customHeight="1" thickBot="1">
      <c r="A7" s="544" t="s">
        <v>153</v>
      </c>
      <c r="B7" s="214"/>
      <c r="C7" s="164" t="s">
        <v>45</v>
      </c>
      <c r="D7" s="167"/>
      <c r="E7" s="167"/>
      <c r="F7" s="167"/>
      <c r="G7" s="167"/>
      <c r="H7" s="168"/>
      <c r="I7" s="168" t="s">
        <v>11</v>
      </c>
      <c r="J7" s="618" t="s">
        <v>42</v>
      </c>
      <c r="K7" s="618"/>
      <c r="L7" s="618"/>
      <c r="M7" s="619"/>
      <c r="N7" s="215" t="s">
        <v>99</v>
      </c>
      <c r="O7" s="216" t="s">
        <v>11</v>
      </c>
      <c r="P7" s="613" t="s">
        <v>199</v>
      </c>
      <c r="Q7" s="614"/>
      <c r="R7" s="614"/>
      <c r="S7" s="615"/>
    </row>
    <row r="8" spans="1:19" s="100" customFormat="1" ht="15.75" customHeight="1">
      <c r="A8" s="545"/>
      <c r="B8" s="217">
        <v>42</v>
      </c>
      <c r="C8" s="555" t="s">
        <v>16</v>
      </c>
      <c r="D8" s="556"/>
      <c r="E8" s="556"/>
      <c r="F8" s="556"/>
      <c r="G8" s="556"/>
      <c r="H8" s="557"/>
      <c r="I8" s="79">
        <v>64011</v>
      </c>
      <c r="J8" s="561"/>
      <c r="K8" s="561"/>
      <c r="L8" s="561"/>
      <c r="M8" s="561"/>
      <c r="N8" s="219">
        <v>2</v>
      </c>
      <c r="O8" s="220">
        <v>92011</v>
      </c>
      <c r="P8" s="572">
        <f>J8*N8/100</f>
        <v>0</v>
      </c>
      <c r="Q8" s="573"/>
      <c r="R8" s="573"/>
      <c r="S8" s="574"/>
    </row>
    <row r="9" spans="1:19" s="100" customFormat="1" ht="15.75" customHeight="1">
      <c r="A9" s="545"/>
      <c r="B9" s="217">
        <v>43</v>
      </c>
      <c r="C9" s="558"/>
      <c r="D9" s="559"/>
      <c r="E9" s="559"/>
      <c r="F9" s="559"/>
      <c r="G9" s="559"/>
      <c r="H9" s="560"/>
      <c r="I9" s="80">
        <v>64012</v>
      </c>
      <c r="J9" s="571"/>
      <c r="K9" s="548"/>
      <c r="L9" s="548"/>
      <c r="M9" s="548"/>
      <c r="N9" s="222">
        <v>1</v>
      </c>
      <c r="O9" s="223">
        <v>92012</v>
      </c>
      <c r="P9" s="552">
        <f aca="true" t="shared" si="0" ref="P9:P35">J9*N9/100</f>
        <v>0</v>
      </c>
      <c r="Q9" s="553"/>
      <c r="R9" s="553"/>
      <c r="S9" s="554"/>
    </row>
    <row r="10" spans="1:19" s="100" customFormat="1" ht="15.75" customHeight="1">
      <c r="A10" s="545"/>
      <c r="B10" s="217"/>
      <c r="C10" s="224"/>
      <c r="D10" s="225"/>
      <c r="E10" s="225"/>
      <c r="F10" s="225"/>
      <c r="G10" s="225"/>
      <c r="H10" s="226"/>
      <c r="I10" s="80">
        <v>64015</v>
      </c>
      <c r="J10" s="569"/>
      <c r="K10" s="570"/>
      <c r="L10" s="570"/>
      <c r="M10" s="570"/>
      <c r="N10" s="227"/>
      <c r="O10" s="223">
        <v>92015</v>
      </c>
      <c r="P10" s="552">
        <f t="shared" si="0"/>
        <v>0</v>
      </c>
      <c r="Q10" s="553"/>
      <c r="R10" s="553"/>
      <c r="S10" s="554"/>
    </row>
    <row r="11" spans="1:19" s="100" customFormat="1" ht="15.75" customHeight="1">
      <c r="A11" s="545"/>
      <c r="B11" s="217">
        <v>44</v>
      </c>
      <c r="C11" s="228" t="s">
        <v>17</v>
      </c>
      <c r="D11" s="229"/>
      <c r="E11" s="229"/>
      <c r="F11" s="229"/>
      <c r="G11" s="229"/>
      <c r="H11" s="230"/>
      <c r="I11" s="80">
        <v>64032</v>
      </c>
      <c r="J11" s="548"/>
      <c r="K11" s="548"/>
      <c r="L11" s="548"/>
      <c r="M11" s="548"/>
      <c r="N11" s="222">
        <v>10</v>
      </c>
      <c r="O11" s="223">
        <v>92032</v>
      </c>
      <c r="P11" s="552">
        <f t="shared" si="0"/>
        <v>0</v>
      </c>
      <c r="Q11" s="553"/>
      <c r="R11" s="553"/>
      <c r="S11" s="554"/>
    </row>
    <row r="12" spans="1:19" s="100" customFormat="1" ht="15.75" customHeight="1">
      <c r="A12" s="545"/>
      <c r="B12" s="217">
        <v>45</v>
      </c>
      <c r="C12" s="224"/>
      <c r="D12" s="225"/>
      <c r="E12" s="225"/>
      <c r="F12" s="225"/>
      <c r="G12" s="225"/>
      <c r="H12" s="226"/>
      <c r="I12" s="80">
        <v>64033</v>
      </c>
      <c r="J12" s="548"/>
      <c r="K12" s="548"/>
      <c r="L12" s="548"/>
      <c r="M12" s="548"/>
      <c r="N12" s="222" t="s">
        <v>74</v>
      </c>
      <c r="O12" s="223">
        <v>92033</v>
      </c>
      <c r="P12" s="552">
        <f t="shared" si="0"/>
        <v>0</v>
      </c>
      <c r="Q12" s="553"/>
      <c r="R12" s="553"/>
      <c r="S12" s="554"/>
    </row>
    <row r="13" spans="1:19" s="100" customFormat="1" ht="15.75" customHeight="1">
      <c r="A13" s="545"/>
      <c r="B13" s="217">
        <v>46</v>
      </c>
      <c r="C13" s="231" t="s">
        <v>27</v>
      </c>
      <c r="D13" s="232"/>
      <c r="E13" s="232"/>
      <c r="F13" s="232"/>
      <c r="G13" s="232"/>
      <c r="H13" s="233"/>
      <c r="I13" s="80">
        <v>64041</v>
      </c>
      <c r="J13" s="548"/>
      <c r="K13" s="548"/>
      <c r="L13" s="548"/>
      <c r="M13" s="548"/>
      <c r="N13" s="222" t="s">
        <v>71</v>
      </c>
      <c r="O13" s="223">
        <v>92041</v>
      </c>
      <c r="P13" s="552">
        <f t="shared" si="0"/>
        <v>0</v>
      </c>
      <c r="Q13" s="553"/>
      <c r="R13" s="553"/>
      <c r="S13" s="554"/>
    </row>
    <row r="14" spans="1:19" s="100" customFormat="1" ht="15.75" customHeight="1">
      <c r="A14" s="545"/>
      <c r="B14" s="217">
        <v>47</v>
      </c>
      <c r="C14" s="234" t="s">
        <v>200</v>
      </c>
      <c r="D14" s="235"/>
      <c r="E14" s="235"/>
      <c r="F14" s="235"/>
      <c r="G14" s="235"/>
      <c r="H14" s="236"/>
      <c r="I14" s="80">
        <v>640511</v>
      </c>
      <c r="J14" s="548"/>
      <c r="K14" s="548"/>
      <c r="L14" s="548"/>
      <c r="M14" s="548"/>
      <c r="N14" s="222" t="s">
        <v>75</v>
      </c>
      <c r="O14" s="223">
        <v>920511</v>
      </c>
      <c r="P14" s="552">
        <f t="shared" si="0"/>
        <v>0</v>
      </c>
      <c r="Q14" s="553"/>
      <c r="R14" s="553"/>
      <c r="S14" s="554"/>
    </row>
    <row r="15" spans="1:19" s="100" customFormat="1" ht="15.75" customHeight="1">
      <c r="A15" s="545"/>
      <c r="B15" s="217">
        <v>48</v>
      </c>
      <c r="C15" s="224"/>
      <c r="D15" s="225"/>
      <c r="E15" s="225"/>
      <c r="F15" s="225"/>
      <c r="G15" s="225"/>
      <c r="H15" s="226"/>
      <c r="I15" s="80">
        <v>640512</v>
      </c>
      <c r="J15" s="548"/>
      <c r="K15" s="548"/>
      <c r="L15" s="548"/>
      <c r="M15" s="548"/>
      <c r="N15" s="237"/>
      <c r="O15" s="223">
        <v>920512</v>
      </c>
      <c r="P15" s="552">
        <f t="shared" si="0"/>
        <v>0</v>
      </c>
      <c r="Q15" s="553"/>
      <c r="R15" s="553"/>
      <c r="S15" s="554"/>
    </row>
    <row r="16" spans="1:19" s="100" customFormat="1" ht="15.75" customHeight="1">
      <c r="A16" s="545"/>
      <c r="B16" s="217">
        <v>49</v>
      </c>
      <c r="C16" s="231" t="s">
        <v>20</v>
      </c>
      <c r="D16" s="232"/>
      <c r="E16" s="232"/>
      <c r="F16" s="232"/>
      <c r="G16" s="232"/>
      <c r="H16" s="233"/>
      <c r="I16" s="80">
        <v>640521</v>
      </c>
      <c r="J16" s="548"/>
      <c r="K16" s="548"/>
      <c r="L16" s="548"/>
      <c r="M16" s="548"/>
      <c r="N16" s="222" t="s">
        <v>73</v>
      </c>
      <c r="O16" s="223">
        <v>920521</v>
      </c>
      <c r="P16" s="552">
        <f t="shared" si="0"/>
        <v>0</v>
      </c>
      <c r="Q16" s="553"/>
      <c r="R16" s="553"/>
      <c r="S16" s="554"/>
    </row>
    <row r="17" spans="1:19" s="100" customFormat="1" ht="15.75" customHeight="1">
      <c r="A17" s="545"/>
      <c r="B17" s="217">
        <v>50</v>
      </c>
      <c r="C17" s="234" t="s">
        <v>201</v>
      </c>
      <c r="D17" s="235"/>
      <c r="E17" s="235"/>
      <c r="F17" s="235"/>
      <c r="G17" s="235"/>
      <c r="H17" s="236"/>
      <c r="I17" s="80">
        <v>640524</v>
      </c>
      <c r="J17" s="562"/>
      <c r="K17" s="563"/>
      <c r="L17" s="563"/>
      <c r="M17" s="564"/>
      <c r="N17" s="222" t="s">
        <v>70</v>
      </c>
      <c r="O17" s="223">
        <v>920524</v>
      </c>
      <c r="P17" s="552">
        <f t="shared" si="0"/>
        <v>0</v>
      </c>
      <c r="Q17" s="553"/>
      <c r="R17" s="553"/>
      <c r="S17" s="554"/>
    </row>
    <row r="18" spans="1:19" s="100" customFormat="1" ht="15.75" customHeight="1">
      <c r="A18" s="545"/>
      <c r="B18" s="217">
        <v>51</v>
      </c>
      <c r="C18" s="234" t="s">
        <v>256</v>
      </c>
      <c r="D18" s="235"/>
      <c r="E18" s="235"/>
      <c r="F18" s="235"/>
      <c r="G18" s="235"/>
      <c r="H18" s="236"/>
      <c r="I18" s="80">
        <v>640525</v>
      </c>
      <c r="J18" s="562"/>
      <c r="K18" s="563"/>
      <c r="L18" s="563"/>
      <c r="M18" s="564"/>
      <c r="N18" s="222" t="s">
        <v>71</v>
      </c>
      <c r="O18" s="223">
        <v>920525</v>
      </c>
      <c r="P18" s="552">
        <f t="shared" si="0"/>
        <v>0</v>
      </c>
      <c r="Q18" s="553"/>
      <c r="R18" s="553"/>
      <c r="S18" s="554"/>
    </row>
    <row r="19" spans="1:19" s="100" customFormat="1" ht="15.75" customHeight="1">
      <c r="A19" s="545"/>
      <c r="B19" s="217">
        <v>52</v>
      </c>
      <c r="C19" s="238" t="s">
        <v>18</v>
      </c>
      <c r="D19" s="235"/>
      <c r="E19" s="235"/>
      <c r="F19" s="235"/>
      <c r="G19" s="235"/>
      <c r="H19" s="236"/>
      <c r="I19" s="80">
        <v>640611</v>
      </c>
      <c r="J19" s="548"/>
      <c r="K19" s="548"/>
      <c r="L19" s="548"/>
      <c r="M19" s="548"/>
      <c r="N19" s="222" t="s">
        <v>76</v>
      </c>
      <c r="O19" s="223">
        <v>920611</v>
      </c>
      <c r="P19" s="552">
        <f t="shared" si="0"/>
        <v>0</v>
      </c>
      <c r="Q19" s="553"/>
      <c r="R19" s="553"/>
      <c r="S19" s="554"/>
    </row>
    <row r="20" spans="1:19" s="100" customFormat="1" ht="15.75" customHeight="1">
      <c r="A20" s="545"/>
      <c r="B20" s="217">
        <v>53</v>
      </c>
      <c r="C20" s="228"/>
      <c r="D20" s="229"/>
      <c r="E20" s="229"/>
      <c r="F20" s="229"/>
      <c r="G20" s="229"/>
      <c r="H20" s="230"/>
      <c r="I20" s="80">
        <v>640612</v>
      </c>
      <c r="J20" s="548"/>
      <c r="K20" s="548"/>
      <c r="L20" s="548"/>
      <c r="M20" s="548"/>
      <c r="N20" s="222" t="s">
        <v>77</v>
      </c>
      <c r="O20" s="223">
        <v>920612</v>
      </c>
      <c r="P20" s="552">
        <f t="shared" si="0"/>
        <v>0</v>
      </c>
      <c r="Q20" s="553"/>
      <c r="R20" s="553"/>
      <c r="S20" s="554"/>
    </row>
    <row r="21" spans="1:19" s="100" customFormat="1" ht="15.75" customHeight="1">
      <c r="A21" s="545"/>
      <c r="B21" s="217">
        <v>54</v>
      </c>
      <c r="C21" s="228"/>
      <c r="D21" s="229"/>
      <c r="E21" s="229"/>
      <c r="F21" s="229"/>
      <c r="G21" s="229"/>
      <c r="H21" s="230"/>
      <c r="I21" s="80">
        <v>640613</v>
      </c>
      <c r="J21" s="548"/>
      <c r="K21" s="548"/>
      <c r="L21" s="548"/>
      <c r="M21" s="548"/>
      <c r="N21" s="237"/>
      <c r="O21" s="223">
        <v>920613</v>
      </c>
      <c r="P21" s="552">
        <f t="shared" si="0"/>
        <v>0</v>
      </c>
      <c r="Q21" s="553"/>
      <c r="R21" s="553"/>
      <c r="S21" s="554"/>
    </row>
    <row r="22" spans="1:19" s="100" customFormat="1" ht="15.75" customHeight="1">
      <c r="A22" s="545"/>
      <c r="B22" s="217">
        <v>55</v>
      </c>
      <c r="C22" s="239" t="s">
        <v>202</v>
      </c>
      <c r="D22" s="232"/>
      <c r="E22" s="232"/>
      <c r="F22" s="232"/>
      <c r="G22" s="232"/>
      <c r="H22" s="233"/>
      <c r="I22" s="80">
        <v>640614</v>
      </c>
      <c r="J22" s="571"/>
      <c r="K22" s="548"/>
      <c r="L22" s="548"/>
      <c r="M22" s="620"/>
      <c r="N22" s="222">
        <v>1</v>
      </c>
      <c r="O22" s="223">
        <v>920614</v>
      </c>
      <c r="P22" s="552">
        <f t="shared" si="0"/>
        <v>0</v>
      </c>
      <c r="Q22" s="553"/>
      <c r="R22" s="553"/>
      <c r="S22" s="554"/>
    </row>
    <row r="23" spans="1:19" s="100" customFormat="1" ht="15.75" customHeight="1">
      <c r="A23" s="545"/>
      <c r="B23" s="217">
        <v>56</v>
      </c>
      <c r="C23" s="238" t="s">
        <v>19</v>
      </c>
      <c r="D23" s="235"/>
      <c r="E23" s="235"/>
      <c r="F23" s="235"/>
      <c r="G23" s="235"/>
      <c r="H23" s="236"/>
      <c r="I23" s="80">
        <v>640621</v>
      </c>
      <c r="J23" s="548"/>
      <c r="K23" s="548"/>
      <c r="L23" s="548"/>
      <c r="M23" s="548"/>
      <c r="N23" s="222" t="s">
        <v>73</v>
      </c>
      <c r="O23" s="223">
        <v>920621</v>
      </c>
      <c r="P23" s="552">
        <f t="shared" si="0"/>
        <v>0</v>
      </c>
      <c r="Q23" s="553"/>
      <c r="R23" s="553"/>
      <c r="S23" s="554"/>
    </row>
    <row r="24" spans="1:19" s="100" customFormat="1" ht="15.75" customHeight="1">
      <c r="A24" s="545"/>
      <c r="B24" s="217">
        <v>57</v>
      </c>
      <c r="C24" s="228" t="s">
        <v>100</v>
      </c>
      <c r="D24" s="229"/>
      <c r="E24" s="229"/>
      <c r="F24" s="229"/>
      <c r="G24" s="229"/>
      <c r="H24" s="230"/>
      <c r="I24" s="80">
        <v>640622</v>
      </c>
      <c r="J24" s="548"/>
      <c r="K24" s="548"/>
      <c r="L24" s="548"/>
      <c r="M24" s="548"/>
      <c r="N24" s="222">
        <v>2</v>
      </c>
      <c r="O24" s="223">
        <v>920622</v>
      </c>
      <c r="P24" s="552">
        <f t="shared" si="0"/>
        <v>0</v>
      </c>
      <c r="Q24" s="553"/>
      <c r="R24" s="553"/>
      <c r="S24" s="554"/>
    </row>
    <row r="25" spans="1:19" s="100" customFormat="1" ht="15.75" customHeight="1">
      <c r="A25" s="545"/>
      <c r="B25" s="217"/>
      <c r="C25" s="224"/>
      <c r="D25" s="225"/>
      <c r="E25" s="225"/>
      <c r="F25" s="225"/>
      <c r="G25" s="225"/>
      <c r="H25" s="226"/>
      <c r="I25" s="80">
        <v>640623</v>
      </c>
      <c r="J25" s="571"/>
      <c r="K25" s="548"/>
      <c r="L25" s="548"/>
      <c r="M25" s="620"/>
      <c r="N25" s="227"/>
      <c r="O25" s="223">
        <v>920623</v>
      </c>
      <c r="P25" s="552">
        <f t="shared" si="0"/>
        <v>0</v>
      </c>
      <c r="Q25" s="553"/>
      <c r="R25" s="553"/>
      <c r="S25" s="554"/>
    </row>
    <row r="26" spans="1:19" s="100" customFormat="1" ht="15.75" customHeight="1">
      <c r="A26" s="545"/>
      <c r="B26" s="217">
        <v>58</v>
      </c>
      <c r="C26" s="231" t="s">
        <v>21</v>
      </c>
      <c r="D26" s="232"/>
      <c r="E26" s="232"/>
      <c r="F26" s="232"/>
      <c r="G26" s="232"/>
      <c r="H26" s="233"/>
      <c r="I26" s="80">
        <v>640631</v>
      </c>
      <c r="J26" s="548"/>
      <c r="K26" s="548"/>
      <c r="L26" s="548"/>
      <c r="M26" s="548"/>
      <c r="N26" s="222" t="s">
        <v>73</v>
      </c>
      <c r="O26" s="223">
        <v>920631</v>
      </c>
      <c r="P26" s="552">
        <f t="shared" si="0"/>
        <v>0</v>
      </c>
      <c r="Q26" s="553"/>
      <c r="R26" s="553"/>
      <c r="S26" s="554"/>
    </row>
    <row r="27" spans="1:21" s="100" customFormat="1" ht="15.75" customHeight="1">
      <c r="A27" s="545"/>
      <c r="B27" s="217">
        <v>59</v>
      </c>
      <c r="C27" s="578" t="s">
        <v>203</v>
      </c>
      <c r="D27" s="579"/>
      <c r="E27" s="579"/>
      <c r="F27" s="579"/>
      <c r="G27" s="579"/>
      <c r="H27" s="580"/>
      <c r="I27" s="80">
        <v>640641</v>
      </c>
      <c r="J27" s="548"/>
      <c r="K27" s="548"/>
      <c r="L27" s="548"/>
      <c r="M27" s="548"/>
      <c r="N27" s="222">
        <v>0.5</v>
      </c>
      <c r="O27" s="240">
        <v>920641</v>
      </c>
      <c r="P27" s="552">
        <f t="shared" si="0"/>
        <v>0</v>
      </c>
      <c r="Q27" s="553"/>
      <c r="R27" s="553"/>
      <c r="S27" s="554"/>
      <c r="U27" s="209"/>
    </row>
    <row r="28" spans="1:21" s="100" customFormat="1" ht="15.75" customHeight="1">
      <c r="A28" s="545"/>
      <c r="B28" s="217">
        <v>60</v>
      </c>
      <c r="C28" s="241"/>
      <c r="D28" s="242"/>
      <c r="E28" s="242"/>
      <c r="F28" s="242"/>
      <c r="G28" s="242"/>
      <c r="H28" s="243"/>
      <c r="I28" s="80">
        <v>64072</v>
      </c>
      <c r="J28" s="548"/>
      <c r="K28" s="548"/>
      <c r="L28" s="548"/>
      <c r="M28" s="548"/>
      <c r="N28" s="222">
        <v>1</v>
      </c>
      <c r="O28" s="240">
        <v>92072</v>
      </c>
      <c r="P28" s="552">
        <f t="shared" si="0"/>
        <v>0</v>
      </c>
      <c r="Q28" s="553"/>
      <c r="R28" s="553"/>
      <c r="S28" s="554"/>
      <c r="U28" s="209"/>
    </row>
    <row r="29" spans="1:19" s="100" customFormat="1" ht="15.75" customHeight="1">
      <c r="A29" s="545"/>
      <c r="B29" s="217">
        <v>61</v>
      </c>
      <c r="C29" s="231" t="s">
        <v>22</v>
      </c>
      <c r="D29" s="232"/>
      <c r="E29" s="232"/>
      <c r="F29" s="232"/>
      <c r="G29" s="232"/>
      <c r="H29" s="233"/>
      <c r="I29" s="80">
        <v>64075</v>
      </c>
      <c r="J29" s="548"/>
      <c r="K29" s="548"/>
      <c r="L29" s="548"/>
      <c r="M29" s="548"/>
      <c r="N29" s="222" t="s">
        <v>70</v>
      </c>
      <c r="O29" s="223">
        <v>92075</v>
      </c>
      <c r="P29" s="552">
        <f t="shared" si="0"/>
        <v>0</v>
      </c>
      <c r="Q29" s="553"/>
      <c r="R29" s="553"/>
      <c r="S29" s="554"/>
    </row>
    <row r="30" spans="1:19" s="100" customFormat="1" ht="15.75" customHeight="1">
      <c r="A30" s="545"/>
      <c r="B30" s="217">
        <v>62</v>
      </c>
      <c r="C30" s="231" t="s">
        <v>32</v>
      </c>
      <c r="D30" s="232"/>
      <c r="E30" s="232"/>
      <c r="F30" s="232"/>
      <c r="G30" s="232"/>
      <c r="H30" s="233"/>
      <c r="I30" s="80">
        <v>64081</v>
      </c>
      <c r="J30" s="548"/>
      <c r="K30" s="548"/>
      <c r="L30" s="548"/>
      <c r="M30" s="548"/>
      <c r="N30" s="244"/>
      <c r="O30" s="223">
        <v>92081</v>
      </c>
      <c r="P30" s="552">
        <f>IF(AND(J30&gt;0,'INDIVIDUAL-AOP (1 of 2)'!$X$53+J38+J39&gt;0),IF(AND(J30&gt;0,J30&lt;=400000),ROUND(J30*5/100,0),IF(AND(J30&gt;400000,J30&lt;=1000000),20000+ROUND((J30-400000)*7.5/100,0),65000+ROUND((J30-1000000)*10/100,0))),IF(AND(J30&gt;150000,J30&lt;=400000),ROUND((J30-150000)*5/100,0),IF(AND(J30&gt;400000,J30&lt;=1000000),12500+ROUND((J30-400000)*7.5/100,0),IF(J30&gt;1000000,57500+ROUND((J30-1000000)*10/100,0),0))))</f>
        <v>0</v>
      </c>
      <c r="Q30" s="553"/>
      <c r="R30" s="553"/>
      <c r="S30" s="554"/>
    </row>
    <row r="31" spans="1:19" s="100" customFormat="1" ht="15.75" customHeight="1">
      <c r="A31" s="545"/>
      <c r="B31" s="217">
        <v>63</v>
      </c>
      <c r="C31" s="231" t="s">
        <v>23</v>
      </c>
      <c r="D31" s="232"/>
      <c r="E31" s="232"/>
      <c r="F31" s="232"/>
      <c r="G31" s="232"/>
      <c r="H31" s="233"/>
      <c r="I31" s="80">
        <v>64091</v>
      </c>
      <c r="J31" s="548"/>
      <c r="K31" s="548"/>
      <c r="L31" s="548"/>
      <c r="M31" s="548"/>
      <c r="N31" s="222" t="s">
        <v>71</v>
      </c>
      <c r="O31" s="223">
        <v>92091</v>
      </c>
      <c r="P31" s="552">
        <f t="shared" si="0"/>
        <v>0</v>
      </c>
      <c r="Q31" s="553"/>
      <c r="R31" s="553"/>
      <c r="S31" s="554"/>
    </row>
    <row r="32" spans="1:19" s="100" customFormat="1" ht="15.75" customHeight="1">
      <c r="A32" s="545"/>
      <c r="B32" s="217">
        <v>64</v>
      </c>
      <c r="C32" s="231" t="s">
        <v>24</v>
      </c>
      <c r="D32" s="232"/>
      <c r="E32" s="232"/>
      <c r="F32" s="232"/>
      <c r="G32" s="232"/>
      <c r="H32" s="233"/>
      <c r="I32" s="80">
        <v>64092</v>
      </c>
      <c r="J32" s="548"/>
      <c r="K32" s="548"/>
      <c r="L32" s="548"/>
      <c r="M32" s="548"/>
      <c r="N32" s="222" t="s">
        <v>72</v>
      </c>
      <c r="O32" s="223">
        <v>92092</v>
      </c>
      <c r="P32" s="552">
        <f t="shared" si="0"/>
        <v>0</v>
      </c>
      <c r="Q32" s="553"/>
      <c r="R32" s="553"/>
      <c r="S32" s="554"/>
    </row>
    <row r="33" spans="1:19" s="100" customFormat="1" ht="15.75" customHeight="1">
      <c r="A33" s="545"/>
      <c r="B33" s="217">
        <v>65</v>
      </c>
      <c r="C33" s="231" t="s">
        <v>25</v>
      </c>
      <c r="D33" s="232"/>
      <c r="E33" s="232"/>
      <c r="F33" s="232"/>
      <c r="G33" s="232"/>
      <c r="H33" s="233"/>
      <c r="I33" s="80">
        <v>64101</v>
      </c>
      <c r="J33" s="548"/>
      <c r="K33" s="548"/>
      <c r="L33" s="548"/>
      <c r="M33" s="548"/>
      <c r="N33" s="222" t="s">
        <v>71</v>
      </c>
      <c r="O33" s="223">
        <v>92101</v>
      </c>
      <c r="P33" s="552">
        <f t="shared" si="0"/>
        <v>0</v>
      </c>
      <c r="Q33" s="553"/>
      <c r="R33" s="553"/>
      <c r="S33" s="554"/>
    </row>
    <row r="34" spans="1:19" s="100" customFormat="1" ht="15.75" customHeight="1">
      <c r="A34" s="545"/>
      <c r="B34" s="217">
        <v>66</v>
      </c>
      <c r="C34" s="231" t="s">
        <v>40</v>
      </c>
      <c r="D34" s="232"/>
      <c r="E34" s="232"/>
      <c r="F34" s="232"/>
      <c r="G34" s="232"/>
      <c r="H34" s="233"/>
      <c r="I34" s="80">
        <v>64121</v>
      </c>
      <c r="J34" s="548"/>
      <c r="K34" s="548"/>
      <c r="L34" s="548"/>
      <c r="M34" s="548"/>
      <c r="N34" s="222" t="s">
        <v>71</v>
      </c>
      <c r="O34" s="223">
        <v>92121</v>
      </c>
      <c r="P34" s="552">
        <f t="shared" si="0"/>
        <v>0</v>
      </c>
      <c r="Q34" s="553"/>
      <c r="R34" s="553"/>
      <c r="S34" s="554"/>
    </row>
    <row r="35" spans="1:19" s="100" customFormat="1" ht="15.75" customHeight="1">
      <c r="A35" s="545"/>
      <c r="B35" s="217">
        <v>67</v>
      </c>
      <c r="C35" s="231" t="s">
        <v>26</v>
      </c>
      <c r="D35" s="232"/>
      <c r="E35" s="232"/>
      <c r="F35" s="232"/>
      <c r="G35" s="232"/>
      <c r="H35" s="233"/>
      <c r="I35" s="80">
        <v>64122</v>
      </c>
      <c r="J35" s="548"/>
      <c r="K35" s="548"/>
      <c r="L35" s="548"/>
      <c r="M35" s="548"/>
      <c r="N35" s="222" t="s">
        <v>70</v>
      </c>
      <c r="O35" s="223">
        <v>92122</v>
      </c>
      <c r="P35" s="552">
        <f t="shared" si="0"/>
        <v>0</v>
      </c>
      <c r="Q35" s="553"/>
      <c r="R35" s="553"/>
      <c r="S35" s="554"/>
    </row>
    <row r="36" spans="1:19" s="100" customFormat="1" ht="15.75" customHeight="1">
      <c r="A36" s="545"/>
      <c r="B36" s="217">
        <v>68</v>
      </c>
      <c r="C36" s="231" t="s">
        <v>101</v>
      </c>
      <c r="D36" s="232"/>
      <c r="E36" s="232"/>
      <c r="F36" s="232"/>
      <c r="G36" s="232"/>
      <c r="H36" s="233"/>
      <c r="I36" s="81"/>
      <c r="J36" s="549"/>
      <c r="K36" s="550"/>
      <c r="L36" s="550"/>
      <c r="M36" s="551"/>
      <c r="N36" s="245"/>
      <c r="O36" s="246">
        <v>92141</v>
      </c>
      <c r="P36" s="642"/>
      <c r="Q36" s="643"/>
      <c r="R36" s="643"/>
      <c r="S36" s="644"/>
    </row>
    <row r="37" spans="1:19" s="100" customFormat="1" ht="15.75" customHeight="1" thickBot="1">
      <c r="A37" s="546"/>
      <c r="B37" s="247">
        <v>69</v>
      </c>
      <c r="C37" s="248" t="s">
        <v>139</v>
      </c>
      <c r="D37" s="249"/>
      <c r="E37" s="249"/>
      <c r="F37" s="249"/>
      <c r="G37" s="249"/>
      <c r="H37" s="250"/>
      <c r="I37" s="82">
        <v>64142</v>
      </c>
      <c r="J37" s="665"/>
      <c r="K37" s="665"/>
      <c r="L37" s="665"/>
      <c r="M37" s="665"/>
      <c r="N37" s="251">
        <v>4</v>
      </c>
      <c r="O37" s="252">
        <v>92142</v>
      </c>
      <c r="P37" s="552">
        <f aca="true" t="shared" si="1" ref="P37:P45">J37*N37/100</f>
        <v>0</v>
      </c>
      <c r="Q37" s="553"/>
      <c r="R37" s="553"/>
      <c r="S37" s="554"/>
    </row>
    <row r="38" spans="1:19" s="100" customFormat="1" ht="15.75" customHeight="1">
      <c r="A38" s="538" t="s">
        <v>41</v>
      </c>
      <c r="B38" s="217">
        <v>70</v>
      </c>
      <c r="C38" s="253" t="s">
        <v>94</v>
      </c>
      <c r="D38" s="254"/>
      <c r="E38" s="254"/>
      <c r="F38" s="254"/>
      <c r="G38" s="254"/>
      <c r="H38" s="255"/>
      <c r="I38" s="83">
        <v>310102</v>
      </c>
      <c r="J38" s="547"/>
      <c r="K38" s="547"/>
      <c r="L38" s="547"/>
      <c r="M38" s="547"/>
      <c r="N38" s="256" t="s">
        <v>69</v>
      </c>
      <c r="O38" s="257">
        <v>920202</v>
      </c>
      <c r="P38" s="552">
        <f t="shared" si="1"/>
        <v>0</v>
      </c>
      <c r="Q38" s="553"/>
      <c r="R38" s="553"/>
      <c r="S38" s="554"/>
    </row>
    <row r="39" spans="1:19" s="100" customFormat="1" ht="15.75" customHeight="1" thickBot="1">
      <c r="A39" s="538"/>
      <c r="B39" s="217">
        <v>71</v>
      </c>
      <c r="C39" s="258" t="s">
        <v>95</v>
      </c>
      <c r="D39" s="259"/>
      <c r="E39" s="259"/>
      <c r="F39" s="259"/>
      <c r="G39" s="259"/>
      <c r="H39" s="260"/>
      <c r="I39" s="84">
        <v>310103</v>
      </c>
      <c r="J39" s="639"/>
      <c r="K39" s="639"/>
      <c r="L39" s="639"/>
      <c r="M39" s="639"/>
      <c r="N39" s="261"/>
      <c r="O39" s="262">
        <v>920203</v>
      </c>
      <c r="P39" s="552">
        <f t="shared" si="1"/>
        <v>0</v>
      </c>
      <c r="Q39" s="553"/>
      <c r="R39" s="553"/>
      <c r="S39" s="554"/>
    </row>
    <row r="40" spans="1:19" s="100" customFormat="1" ht="15.75" customHeight="1">
      <c r="A40" s="538"/>
      <c r="B40" s="217">
        <v>72</v>
      </c>
      <c r="C40" s="224" t="s">
        <v>61</v>
      </c>
      <c r="D40" s="225"/>
      <c r="E40" s="225"/>
      <c r="F40" s="225"/>
      <c r="G40" s="225"/>
      <c r="H40" s="226"/>
      <c r="I40" s="85">
        <v>210101</v>
      </c>
      <c r="J40" s="637"/>
      <c r="K40" s="637"/>
      <c r="L40" s="637"/>
      <c r="M40" s="637"/>
      <c r="N40" s="245"/>
      <c r="O40" s="220">
        <v>920235</v>
      </c>
      <c r="P40" s="552">
        <f>IF(AND(J30+J40&gt;0,'INDIVIDUAL-AOP (1 of 2)'!$X$53+J38+J39&gt;0),IF(AND(J30+J40&gt;0,J30+J40&lt;=400000),ROUND((J30+J40)*5/100,0),IF(AND(J30+J40&gt;400000,J30+J40&lt;=1000000),20000+ROUND((J30+J40-400000)*7.5/100,0),65000+ROUND((J30+J40-1000000)*10/100,0))),IF(AND(J30+J40&gt;150000,J30+J40&lt;=400000),ROUND((J30+J40-150000)*5/100,0),IF(AND(J30+J40&gt;400000,J30+J40&lt;=1000000),12500+ROUND((J30+J40-400000)*7.5/100,0),IF(J30+J40&gt;1000000,57500+ROUND((J30+J40-1000000)*10/100,0),0))))-P30</f>
        <v>0</v>
      </c>
      <c r="Q40" s="553"/>
      <c r="R40" s="553"/>
      <c r="S40" s="554"/>
    </row>
    <row r="41" spans="1:19" s="100" customFormat="1" ht="15.75" customHeight="1" thickBot="1">
      <c r="A41" s="538"/>
      <c r="B41" s="217">
        <v>73</v>
      </c>
      <c r="C41" s="263" t="s">
        <v>49</v>
      </c>
      <c r="D41" s="232"/>
      <c r="E41" s="232"/>
      <c r="F41" s="232"/>
      <c r="G41" s="232"/>
      <c r="H41" s="233"/>
      <c r="I41" s="86">
        <v>310431</v>
      </c>
      <c r="J41" s="638"/>
      <c r="K41" s="638"/>
      <c r="L41" s="638"/>
      <c r="M41" s="638"/>
      <c r="N41" s="251">
        <v>2</v>
      </c>
      <c r="O41" s="223">
        <v>920208</v>
      </c>
      <c r="P41" s="552">
        <f t="shared" si="1"/>
        <v>0</v>
      </c>
      <c r="Q41" s="553"/>
      <c r="R41" s="553"/>
      <c r="S41" s="554"/>
    </row>
    <row r="42" spans="1:19" s="100" customFormat="1" ht="15.75" customHeight="1">
      <c r="A42" s="538"/>
      <c r="B42" s="217">
        <v>74</v>
      </c>
      <c r="C42" s="231" t="s">
        <v>31</v>
      </c>
      <c r="D42" s="232"/>
      <c r="E42" s="232"/>
      <c r="F42" s="232"/>
      <c r="G42" s="232"/>
      <c r="H42" s="233"/>
      <c r="I42" s="87">
        <v>112001</v>
      </c>
      <c r="J42" s="631"/>
      <c r="K42" s="631"/>
      <c r="L42" s="631"/>
      <c r="M42" s="631"/>
      <c r="N42" s="264" t="s">
        <v>78</v>
      </c>
      <c r="O42" s="223">
        <v>920234</v>
      </c>
      <c r="P42" s="552">
        <f t="shared" si="1"/>
        <v>0</v>
      </c>
      <c r="Q42" s="553"/>
      <c r="R42" s="553"/>
      <c r="S42" s="554"/>
    </row>
    <row r="43" spans="1:19" s="100" customFormat="1" ht="14.25" customHeight="1">
      <c r="A43" s="538"/>
      <c r="B43" s="621">
        <v>75</v>
      </c>
      <c r="C43" s="622" t="s">
        <v>138</v>
      </c>
      <c r="D43" s="623"/>
      <c r="E43" s="623"/>
      <c r="F43" s="623"/>
      <c r="G43" s="623"/>
      <c r="H43" s="624"/>
      <c r="I43" s="628">
        <v>63311</v>
      </c>
      <c r="J43" s="630"/>
      <c r="K43" s="631"/>
      <c r="L43" s="631"/>
      <c r="M43" s="632"/>
      <c r="N43" s="635">
        <v>1</v>
      </c>
      <c r="O43" s="640">
        <v>920236</v>
      </c>
      <c r="P43" s="645">
        <f t="shared" si="1"/>
        <v>0</v>
      </c>
      <c r="Q43" s="646"/>
      <c r="R43" s="646"/>
      <c r="S43" s="647"/>
    </row>
    <row r="44" spans="1:19" s="100" customFormat="1" ht="9.75" customHeight="1">
      <c r="A44" s="538"/>
      <c r="B44" s="621"/>
      <c r="C44" s="625"/>
      <c r="D44" s="626"/>
      <c r="E44" s="626"/>
      <c r="F44" s="626"/>
      <c r="G44" s="626"/>
      <c r="H44" s="627"/>
      <c r="I44" s="629"/>
      <c r="J44" s="633"/>
      <c r="K44" s="547"/>
      <c r="L44" s="547"/>
      <c r="M44" s="634"/>
      <c r="N44" s="636"/>
      <c r="O44" s="641"/>
      <c r="P44" s="648"/>
      <c r="Q44" s="649"/>
      <c r="R44" s="649"/>
      <c r="S44" s="650"/>
    </row>
    <row r="45" spans="1:19" s="100" customFormat="1" ht="15.75" customHeight="1" thickBot="1">
      <c r="A45" s="538"/>
      <c r="B45" s="217">
        <v>76</v>
      </c>
      <c r="C45" s="265" t="s">
        <v>62</v>
      </c>
      <c r="D45" s="266"/>
      <c r="E45" s="266"/>
      <c r="F45" s="266"/>
      <c r="G45" s="266"/>
      <c r="H45" s="267"/>
      <c r="I45" s="88">
        <v>118301</v>
      </c>
      <c r="J45" s="587"/>
      <c r="K45" s="587"/>
      <c r="L45" s="587"/>
      <c r="M45" s="587"/>
      <c r="N45" s="268"/>
      <c r="O45" s="223">
        <v>920211</v>
      </c>
      <c r="P45" s="662">
        <f t="shared" si="1"/>
        <v>0</v>
      </c>
      <c r="Q45" s="663"/>
      <c r="R45" s="663"/>
      <c r="S45" s="664"/>
    </row>
    <row r="46" spans="1:19" s="100" customFormat="1" ht="18.75" customHeight="1" thickBot="1">
      <c r="A46" s="269"/>
      <c r="B46" s="270">
        <v>77</v>
      </c>
      <c r="C46" s="271" t="s">
        <v>204</v>
      </c>
      <c r="D46" s="218"/>
      <c r="E46" s="218"/>
      <c r="F46" s="218"/>
      <c r="G46" s="218"/>
      <c r="H46" s="218"/>
      <c r="I46" s="218"/>
      <c r="J46" s="221"/>
      <c r="K46" s="221"/>
      <c r="L46" s="221"/>
      <c r="M46" s="221"/>
      <c r="N46" s="272"/>
      <c r="O46" s="273">
        <v>9202</v>
      </c>
      <c r="P46" s="659">
        <f>SUM(P8:S45)</f>
        <v>0</v>
      </c>
      <c r="Q46" s="660"/>
      <c r="R46" s="660"/>
      <c r="S46" s="661"/>
    </row>
    <row r="47" spans="1:19" s="100" customFormat="1" ht="19.5" customHeight="1">
      <c r="A47" s="575" t="s">
        <v>43</v>
      </c>
      <c r="B47" s="274" t="s">
        <v>68</v>
      </c>
      <c r="C47" s="657"/>
      <c r="D47" s="657"/>
      <c r="E47" s="657"/>
      <c r="F47" s="657"/>
      <c r="G47" s="657"/>
      <c r="H47" s="657"/>
      <c r="I47" s="657"/>
      <c r="J47" s="657"/>
      <c r="K47" s="657"/>
      <c r="L47" s="657"/>
      <c r="M47" s="275"/>
      <c r="N47" s="654" t="s">
        <v>51</v>
      </c>
      <c r="O47" s="276"/>
      <c r="P47" s="172"/>
      <c r="Q47" s="172"/>
      <c r="R47" s="172"/>
      <c r="S47" s="195"/>
    </row>
    <row r="48" spans="1:19" s="100" customFormat="1" ht="18.75" customHeight="1">
      <c r="A48" s="576"/>
      <c r="B48" s="221" t="s">
        <v>63</v>
      </c>
      <c r="C48" s="221"/>
      <c r="D48" s="221"/>
      <c r="E48" s="221"/>
      <c r="F48" s="658"/>
      <c r="G48" s="658"/>
      <c r="H48" s="658"/>
      <c r="I48" s="658"/>
      <c r="J48" s="658"/>
      <c r="K48" s="277" t="s">
        <v>151</v>
      </c>
      <c r="L48" s="221"/>
      <c r="M48" s="102"/>
      <c r="N48" s="655"/>
      <c r="O48" s="172"/>
      <c r="P48" s="172"/>
      <c r="Q48" s="172"/>
      <c r="R48" s="172"/>
      <c r="S48" s="195"/>
    </row>
    <row r="49" spans="1:19" s="100" customFormat="1" ht="4.5" customHeight="1">
      <c r="A49" s="576"/>
      <c r="B49" s="221"/>
      <c r="C49" s="221"/>
      <c r="D49" s="221"/>
      <c r="E49" s="221"/>
      <c r="F49" s="278"/>
      <c r="G49" s="278"/>
      <c r="H49" s="278"/>
      <c r="I49" s="278"/>
      <c r="K49" s="277"/>
      <c r="L49" s="221"/>
      <c r="M49" s="102"/>
      <c r="N49" s="655"/>
      <c r="O49" s="172"/>
      <c r="P49" s="172"/>
      <c r="Q49" s="172"/>
      <c r="R49" s="172"/>
      <c r="S49" s="195"/>
    </row>
    <row r="50" spans="1:19" s="100" customFormat="1" ht="13.5" customHeight="1">
      <c r="A50" s="576"/>
      <c r="B50" s="583"/>
      <c r="C50" s="583"/>
      <c r="D50" s="583"/>
      <c r="E50" s="583"/>
      <c r="F50" s="583"/>
      <c r="G50" s="583"/>
      <c r="H50" s="583"/>
      <c r="I50" s="583"/>
      <c r="J50" s="583"/>
      <c r="K50" s="583"/>
      <c r="L50" s="583"/>
      <c r="M50" s="76"/>
      <c r="N50" s="655"/>
      <c r="O50" s="172"/>
      <c r="P50" s="172"/>
      <c r="Q50" s="172"/>
      <c r="R50" s="172"/>
      <c r="S50" s="195"/>
    </row>
    <row r="51" spans="1:19" s="100" customFormat="1" ht="15.75" customHeight="1">
      <c r="A51" s="576"/>
      <c r="B51" s="581" t="s">
        <v>168</v>
      </c>
      <c r="C51" s="581"/>
      <c r="D51" s="581"/>
      <c r="E51" s="581"/>
      <c r="F51" s="581"/>
      <c r="G51" s="581"/>
      <c r="H51" s="581"/>
      <c r="I51" s="581"/>
      <c r="J51" s="581"/>
      <c r="K51" s="581"/>
      <c r="L51" s="581"/>
      <c r="M51" s="582"/>
      <c r="N51" s="655"/>
      <c r="O51" s="172"/>
      <c r="P51" s="172"/>
      <c r="Q51" s="172"/>
      <c r="R51" s="172"/>
      <c r="S51" s="195"/>
    </row>
    <row r="52" spans="1:19" s="100" customFormat="1" ht="21.75" customHeight="1">
      <c r="A52" s="576"/>
      <c r="B52" s="581"/>
      <c r="C52" s="581"/>
      <c r="D52" s="581"/>
      <c r="E52" s="581"/>
      <c r="F52" s="581"/>
      <c r="G52" s="581"/>
      <c r="H52" s="581"/>
      <c r="I52" s="581"/>
      <c r="J52" s="581"/>
      <c r="K52" s="581"/>
      <c r="L52" s="581"/>
      <c r="M52" s="582"/>
      <c r="N52" s="655"/>
      <c r="O52" s="172"/>
      <c r="P52" s="172"/>
      <c r="Q52" s="172"/>
      <c r="R52" s="172"/>
      <c r="S52" s="195"/>
    </row>
    <row r="53" spans="1:19" s="100" customFormat="1" ht="15.75" customHeight="1">
      <c r="A53" s="576"/>
      <c r="B53" s="581"/>
      <c r="C53" s="581"/>
      <c r="D53" s="581"/>
      <c r="E53" s="581"/>
      <c r="F53" s="581"/>
      <c r="G53" s="581"/>
      <c r="H53" s="581"/>
      <c r="I53" s="581"/>
      <c r="J53" s="581"/>
      <c r="K53" s="581"/>
      <c r="L53" s="581"/>
      <c r="M53" s="582"/>
      <c r="N53" s="655"/>
      <c r="O53" s="172"/>
      <c r="P53" s="172"/>
      <c r="Q53" s="172"/>
      <c r="R53" s="172"/>
      <c r="S53" s="195"/>
    </row>
    <row r="54" spans="1:19" s="100" customFormat="1" ht="15.75" customHeight="1">
      <c r="A54" s="576"/>
      <c r="B54" s="581"/>
      <c r="C54" s="581"/>
      <c r="D54" s="581"/>
      <c r="E54" s="581"/>
      <c r="F54" s="581"/>
      <c r="G54" s="581"/>
      <c r="H54" s="581"/>
      <c r="I54" s="581"/>
      <c r="J54" s="581"/>
      <c r="K54" s="581"/>
      <c r="L54" s="581"/>
      <c r="M54" s="582"/>
      <c r="N54" s="655"/>
      <c r="O54" s="172"/>
      <c r="P54" s="172"/>
      <c r="Q54" s="172"/>
      <c r="R54" s="172"/>
      <c r="S54" s="195"/>
    </row>
    <row r="55" spans="1:19" s="100" customFormat="1" ht="12" customHeight="1">
      <c r="A55" s="576"/>
      <c r="B55" s="581"/>
      <c r="C55" s="581"/>
      <c r="D55" s="581"/>
      <c r="E55" s="581"/>
      <c r="F55" s="581"/>
      <c r="G55" s="581"/>
      <c r="H55" s="581"/>
      <c r="I55" s="581"/>
      <c r="J55" s="581"/>
      <c r="K55" s="581"/>
      <c r="L55" s="581"/>
      <c r="M55" s="582"/>
      <c r="N55" s="655"/>
      <c r="O55" s="651" t="s">
        <v>64</v>
      </c>
      <c r="P55" s="652"/>
      <c r="Q55" s="652"/>
      <c r="R55" s="652"/>
      <c r="S55" s="653"/>
    </row>
    <row r="56" spans="1:19" s="100" customFormat="1" ht="15" customHeight="1">
      <c r="A56" s="576"/>
      <c r="B56" s="584" t="s">
        <v>66</v>
      </c>
      <c r="C56" s="584"/>
      <c r="D56" s="585"/>
      <c r="E56" s="585"/>
      <c r="F56" s="585"/>
      <c r="G56" s="585"/>
      <c r="H56" s="77"/>
      <c r="I56" s="586" t="s">
        <v>52</v>
      </c>
      <c r="J56" s="586"/>
      <c r="K56" s="586"/>
      <c r="L56" s="77"/>
      <c r="M56" s="102"/>
      <c r="N56" s="655"/>
      <c r="O56" s="651" t="s">
        <v>65</v>
      </c>
      <c r="P56" s="652"/>
      <c r="Q56" s="652"/>
      <c r="R56" s="652"/>
      <c r="S56" s="653"/>
    </row>
    <row r="57" spans="1:19" s="100" customFormat="1" ht="5.25" customHeight="1" thickBot="1">
      <c r="A57" s="577"/>
      <c r="B57" s="78"/>
      <c r="C57" s="78"/>
      <c r="D57" s="78"/>
      <c r="E57" s="78"/>
      <c r="F57" s="78"/>
      <c r="G57" s="78"/>
      <c r="H57" s="78"/>
      <c r="I57" s="78"/>
      <c r="J57" s="78"/>
      <c r="K57" s="78"/>
      <c r="L57" s="78"/>
      <c r="M57" s="279"/>
      <c r="N57" s="656"/>
      <c r="O57" s="198"/>
      <c r="P57" s="280"/>
      <c r="Q57" s="280"/>
      <c r="R57" s="280"/>
      <c r="S57" s="281"/>
    </row>
    <row r="58" spans="1:27" ht="18" customHeight="1">
      <c r="A58" s="543" t="s">
        <v>157</v>
      </c>
      <c r="B58" s="543"/>
      <c r="C58" s="543"/>
      <c r="D58" s="543"/>
      <c r="E58" s="543"/>
      <c r="F58" s="543"/>
      <c r="G58" s="543"/>
      <c r="H58" s="543"/>
      <c r="I58" s="543"/>
      <c r="J58" s="543"/>
      <c r="K58" s="543"/>
      <c r="L58" s="543"/>
      <c r="M58" s="543"/>
      <c r="N58" s="543"/>
      <c r="O58" s="543"/>
      <c r="P58" s="543"/>
      <c r="Q58" s="543"/>
      <c r="R58" s="543"/>
      <c r="S58" s="543"/>
      <c r="T58" s="543"/>
      <c r="U58" s="543"/>
      <c r="V58" s="543"/>
      <c r="W58" s="543"/>
      <c r="X58" s="543"/>
      <c r="Y58" s="543"/>
      <c r="Z58" s="543"/>
      <c r="AA58" s="543"/>
    </row>
    <row r="59" ht="18" customHeight="1"/>
  </sheetData>
  <sheetProtection sheet="1"/>
  <protectedRanges>
    <protectedRange sqref="N10 N15 N21 N39 C47:L47 F48:J48 B50:L50 P36:S36 J37:M45 J8:M24 J26:M35" name="Range1"/>
  </protectedRanges>
  <mergeCells count="113">
    <mergeCell ref="P24:S24"/>
    <mergeCell ref="P15:S15"/>
    <mergeCell ref="P17:S17"/>
    <mergeCell ref="P18:S18"/>
    <mergeCell ref="P21:S21"/>
    <mergeCell ref="P23:S23"/>
    <mergeCell ref="P27:S27"/>
    <mergeCell ref="P26:S26"/>
    <mergeCell ref="P22:S22"/>
    <mergeCell ref="P25:S25"/>
    <mergeCell ref="J37:M37"/>
    <mergeCell ref="O55:S55"/>
    <mergeCell ref="P41:S41"/>
    <mergeCell ref="P42:S42"/>
    <mergeCell ref="P28:S28"/>
    <mergeCell ref="P29:S29"/>
    <mergeCell ref="O56:S56"/>
    <mergeCell ref="N47:N57"/>
    <mergeCell ref="C47:L47"/>
    <mergeCell ref="F48:J48"/>
    <mergeCell ref="P46:S46"/>
    <mergeCell ref="P45:S45"/>
    <mergeCell ref="P30:S30"/>
    <mergeCell ref="P39:S39"/>
    <mergeCell ref="P35:S35"/>
    <mergeCell ref="P32:S32"/>
    <mergeCell ref="P33:S33"/>
    <mergeCell ref="P34:S34"/>
    <mergeCell ref="P31:S31"/>
    <mergeCell ref="O43:O44"/>
    <mergeCell ref="P36:S36"/>
    <mergeCell ref="P38:S38"/>
    <mergeCell ref="P43:S44"/>
    <mergeCell ref="P40:S40"/>
    <mergeCell ref="P37:S37"/>
    <mergeCell ref="N43:N44"/>
    <mergeCell ref="J31:M31"/>
    <mergeCell ref="J20:M20"/>
    <mergeCell ref="J15:M15"/>
    <mergeCell ref="J40:M40"/>
    <mergeCell ref="J41:M41"/>
    <mergeCell ref="J42:M42"/>
    <mergeCell ref="J32:M32"/>
    <mergeCell ref="J33:M33"/>
    <mergeCell ref="J39:M39"/>
    <mergeCell ref="B43:B44"/>
    <mergeCell ref="C43:H44"/>
    <mergeCell ref="I43:I44"/>
    <mergeCell ref="J43:M44"/>
    <mergeCell ref="J30:M30"/>
    <mergeCell ref="J29:M29"/>
    <mergeCell ref="J28:M28"/>
    <mergeCell ref="J19:M19"/>
    <mergeCell ref="J21:M21"/>
    <mergeCell ref="J23:M23"/>
    <mergeCell ref="J27:M27"/>
    <mergeCell ref="J26:M26"/>
    <mergeCell ref="J22:M22"/>
    <mergeCell ref="J25:M25"/>
    <mergeCell ref="J24:M24"/>
    <mergeCell ref="P2:S2"/>
    <mergeCell ref="P3:S3"/>
    <mergeCell ref="P7:S7"/>
    <mergeCell ref="D2:O2"/>
    <mergeCell ref="E3:N3"/>
    <mergeCell ref="J7:M7"/>
    <mergeCell ref="A4:A6"/>
    <mergeCell ref="E5:N5"/>
    <mergeCell ref="P5:S5"/>
    <mergeCell ref="E6:N6"/>
    <mergeCell ref="P6:S6"/>
    <mergeCell ref="B5:D5"/>
    <mergeCell ref="B4:D4"/>
    <mergeCell ref="E4:N4"/>
    <mergeCell ref="A47:A57"/>
    <mergeCell ref="C27:H27"/>
    <mergeCell ref="A38:A45"/>
    <mergeCell ref="B51:M55"/>
    <mergeCell ref="B50:L50"/>
    <mergeCell ref="B56:C56"/>
    <mergeCell ref="D56:G56"/>
    <mergeCell ref="I56:K56"/>
    <mergeCell ref="J45:M45"/>
    <mergeCell ref="J34:M34"/>
    <mergeCell ref="W4:Z4"/>
    <mergeCell ref="P4:S4"/>
    <mergeCell ref="J13:M13"/>
    <mergeCell ref="J10:M10"/>
    <mergeCell ref="J9:M9"/>
    <mergeCell ref="P10:S10"/>
    <mergeCell ref="P11:S11"/>
    <mergeCell ref="P12:S12"/>
    <mergeCell ref="P13:S13"/>
    <mergeCell ref="P8:S8"/>
    <mergeCell ref="P9:S9"/>
    <mergeCell ref="J8:M8"/>
    <mergeCell ref="J16:M16"/>
    <mergeCell ref="J18:M18"/>
    <mergeCell ref="J14:M14"/>
    <mergeCell ref="J17:M17"/>
    <mergeCell ref="J11:M11"/>
    <mergeCell ref="J12:M12"/>
    <mergeCell ref="P14:S14"/>
    <mergeCell ref="A58:AA58"/>
    <mergeCell ref="A7:A37"/>
    <mergeCell ref="J38:M38"/>
    <mergeCell ref="J35:M35"/>
    <mergeCell ref="J36:M36"/>
    <mergeCell ref="P20:S20"/>
    <mergeCell ref="P16:S16"/>
    <mergeCell ref="P19:S19"/>
    <mergeCell ref="C8:H8"/>
    <mergeCell ref="C9:H9"/>
  </mergeCells>
  <printOptions horizontalCentered="1"/>
  <pageMargins left="0.25" right="0.25" top="0.25" bottom="1.25" header="0" footer="0"/>
  <pageSetup fitToHeight="1" fitToWidth="1" horizontalDpi="600" verticalDpi="600" orientation="portrait" paperSize="5" scale="98" r:id="rId2"/>
  <drawing r:id="rId1"/>
</worksheet>
</file>

<file path=xl/worksheets/sheet3.xml><?xml version="1.0" encoding="utf-8"?>
<worksheet xmlns="http://schemas.openxmlformats.org/spreadsheetml/2006/main" xmlns:r="http://schemas.openxmlformats.org/officeDocument/2006/relationships">
  <sheetPr>
    <tabColor rgb="FF33CC33"/>
    <pageSetUpPr fitToPage="1"/>
  </sheetPr>
  <dimension ref="A1:P28"/>
  <sheetViews>
    <sheetView zoomScalePageLayoutView="0" workbookViewId="0" topLeftCell="C13">
      <selection activeCell="AC38" sqref="AC38"/>
    </sheetView>
  </sheetViews>
  <sheetFormatPr defaultColWidth="2.28125" defaultRowHeight="18" customHeight="1"/>
  <cols>
    <col min="1" max="1" width="6.7109375" style="25" customWidth="1"/>
    <col min="2" max="4" width="3.7109375" style="25" customWidth="1"/>
    <col min="5" max="5" width="3.7109375" style="44" customWidth="1"/>
    <col min="6" max="6" width="40.7109375" style="25" customWidth="1"/>
    <col min="7" max="7" width="6.7109375" style="74" customWidth="1"/>
    <col min="8" max="9" width="14.7109375" style="25" customWidth="1"/>
    <col min="10" max="10" width="13.8515625" style="25" customWidth="1"/>
    <col min="11" max="11" width="6.57421875" style="74" bestFit="1" customWidth="1"/>
    <col min="12" max="12" width="14.7109375" style="25" customWidth="1"/>
    <col min="13" max="13" width="7.57421875" style="74" bestFit="1" customWidth="1"/>
    <col min="14" max="14" width="6.7109375" style="74" customWidth="1"/>
    <col min="15" max="16" width="14.7109375" style="25" customWidth="1"/>
    <col min="17" max="16384" width="2.28125" style="25" customWidth="1"/>
  </cols>
  <sheetData>
    <row r="1" spans="1:16" s="17" customFormat="1" ht="24.75" customHeight="1" thickBot="1">
      <c r="A1" s="676" t="s">
        <v>205</v>
      </c>
      <c r="B1" s="669">
        <f>'INDIVIDUAL-AOP (1 of 2)'!$G$4</f>
        <v>0</v>
      </c>
      <c r="C1" s="683">
        <v>2009</v>
      </c>
      <c r="D1" s="12"/>
      <c r="E1" s="12"/>
      <c r="F1" s="13" t="s">
        <v>146</v>
      </c>
      <c r="G1" s="14" t="s">
        <v>11</v>
      </c>
      <c r="H1" s="15" t="s">
        <v>206</v>
      </c>
      <c r="I1" s="15" t="s">
        <v>110</v>
      </c>
      <c r="J1" s="15" t="s">
        <v>207</v>
      </c>
      <c r="K1" s="16" t="s">
        <v>99</v>
      </c>
      <c r="L1" s="15" t="s">
        <v>208</v>
      </c>
      <c r="M1" s="16" t="s">
        <v>99</v>
      </c>
      <c r="N1" s="16" t="s">
        <v>209</v>
      </c>
      <c r="O1" s="15" t="s">
        <v>106</v>
      </c>
      <c r="P1" s="15" t="s">
        <v>210</v>
      </c>
    </row>
    <row r="2" spans="1:16" ht="18" customHeight="1">
      <c r="A2" s="677"/>
      <c r="B2" s="670"/>
      <c r="C2" s="684"/>
      <c r="D2" s="666" t="s">
        <v>145</v>
      </c>
      <c r="E2" s="18">
        <v>1</v>
      </c>
      <c r="F2" s="19" t="s">
        <v>211</v>
      </c>
      <c r="G2" s="20">
        <v>3202</v>
      </c>
      <c r="H2" s="21"/>
      <c r="I2" s="21"/>
      <c r="J2" s="21"/>
      <c r="K2" s="22">
        <v>0.5</v>
      </c>
      <c r="L2" s="23">
        <f>ROUND(I2*K2,0)</f>
        <v>0</v>
      </c>
      <c r="M2" s="22">
        <v>0.1</v>
      </c>
      <c r="N2" s="24"/>
      <c r="O2" s="23">
        <f>ROUND((H2+I2-J2-L2)*M2*N2,0)</f>
        <v>0</v>
      </c>
      <c r="P2" s="23">
        <f>ROUND((H2+I2-J2-L2)-(H2+I2-J2-L2)*M2,0)</f>
        <v>0</v>
      </c>
    </row>
    <row r="3" spans="1:16" ht="18" customHeight="1">
      <c r="A3" s="677"/>
      <c r="B3" s="670"/>
      <c r="C3" s="684"/>
      <c r="D3" s="667"/>
      <c r="E3" s="26">
        <v>2</v>
      </c>
      <c r="F3" s="5" t="s">
        <v>111</v>
      </c>
      <c r="G3" s="20">
        <v>320301</v>
      </c>
      <c r="H3" s="27"/>
      <c r="I3" s="27"/>
      <c r="J3" s="27"/>
      <c r="K3" s="22">
        <v>0.5</v>
      </c>
      <c r="L3" s="23">
        <f aca="true" t="shared" si="0" ref="L3:L13">ROUND(I3*K3,0)</f>
        <v>0</v>
      </c>
      <c r="M3" s="28">
        <v>0.15</v>
      </c>
      <c r="N3" s="24"/>
      <c r="O3" s="23">
        <f aca="true" t="shared" si="1" ref="O3:O13">ROUND((H3+I3-J3-L3)*M3*N3,0)</f>
        <v>0</v>
      </c>
      <c r="P3" s="23">
        <f aca="true" t="shared" si="2" ref="P3:P13">ROUND((H3+I3-J3-L3)-(H3+I3-J3-L3)*M3,0)</f>
        <v>0</v>
      </c>
    </row>
    <row r="4" spans="1:16" ht="18" customHeight="1">
      <c r="A4" s="677"/>
      <c r="B4" s="670"/>
      <c r="C4" s="684"/>
      <c r="D4" s="667"/>
      <c r="E4" s="26">
        <v>3</v>
      </c>
      <c r="F4" s="5" t="s">
        <v>212</v>
      </c>
      <c r="G4" s="20">
        <v>320302</v>
      </c>
      <c r="H4" s="27"/>
      <c r="I4" s="27"/>
      <c r="J4" s="27"/>
      <c r="K4" s="22">
        <v>0.5</v>
      </c>
      <c r="L4" s="23">
        <f t="shared" si="0"/>
        <v>0</v>
      </c>
      <c r="M4" s="28">
        <v>0.3</v>
      </c>
      <c r="N4" s="24"/>
      <c r="O4" s="23">
        <f t="shared" si="1"/>
        <v>0</v>
      </c>
      <c r="P4" s="23">
        <f t="shared" si="2"/>
        <v>0</v>
      </c>
    </row>
    <row r="5" spans="1:16" ht="18" customHeight="1" thickBot="1">
      <c r="A5" s="678"/>
      <c r="B5" s="670"/>
      <c r="C5" s="685"/>
      <c r="D5" s="667"/>
      <c r="E5" s="26">
        <v>4</v>
      </c>
      <c r="F5" s="5" t="s">
        <v>213</v>
      </c>
      <c r="G5" s="20">
        <v>320303</v>
      </c>
      <c r="H5" s="27"/>
      <c r="I5" s="27"/>
      <c r="J5" s="27"/>
      <c r="K5" s="22">
        <v>0.5</v>
      </c>
      <c r="L5" s="23">
        <f t="shared" si="0"/>
        <v>0</v>
      </c>
      <c r="M5" s="28">
        <v>0.15</v>
      </c>
      <c r="N5" s="24"/>
      <c r="O5" s="23">
        <f t="shared" si="1"/>
        <v>0</v>
      </c>
      <c r="P5" s="23">
        <f t="shared" si="2"/>
        <v>0</v>
      </c>
    </row>
    <row r="6" spans="1:16" ht="18" customHeight="1">
      <c r="A6" s="679" t="s">
        <v>233</v>
      </c>
      <c r="B6" s="670"/>
      <c r="C6" s="681" t="s">
        <v>15</v>
      </c>
      <c r="D6" s="667"/>
      <c r="E6" s="26">
        <v>5</v>
      </c>
      <c r="F6" s="5" t="s">
        <v>214</v>
      </c>
      <c r="G6" s="20">
        <v>320304</v>
      </c>
      <c r="H6" s="27"/>
      <c r="I6" s="27"/>
      <c r="J6" s="27"/>
      <c r="K6" s="22">
        <v>0.5</v>
      </c>
      <c r="L6" s="23">
        <f t="shared" si="0"/>
        <v>0</v>
      </c>
      <c r="M6" s="28">
        <v>0.15</v>
      </c>
      <c r="N6" s="24"/>
      <c r="O6" s="23">
        <f t="shared" si="1"/>
        <v>0</v>
      </c>
      <c r="P6" s="23">
        <f t="shared" si="2"/>
        <v>0</v>
      </c>
    </row>
    <row r="7" spans="1:16" ht="18" customHeight="1">
      <c r="A7" s="680"/>
      <c r="B7" s="670"/>
      <c r="C7" s="682"/>
      <c r="D7" s="667"/>
      <c r="E7" s="26">
        <v>6</v>
      </c>
      <c r="F7" s="5" t="s">
        <v>115</v>
      </c>
      <c r="G7" s="20">
        <v>320306</v>
      </c>
      <c r="H7" s="27"/>
      <c r="I7" s="27"/>
      <c r="J7" s="27"/>
      <c r="K7" s="22">
        <v>0.5</v>
      </c>
      <c r="L7" s="23">
        <f t="shared" si="0"/>
        <v>0</v>
      </c>
      <c r="M7" s="28">
        <v>1</v>
      </c>
      <c r="N7" s="24"/>
      <c r="O7" s="23">
        <f t="shared" si="1"/>
        <v>0</v>
      </c>
      <c r="P7" s="23">
        <f t="shared" si="2"/>
        <v>0</v>
      </c>
    </row>
    <row r="8" spans="1:16" ht="18" customHeight="1">
      <c r="A8" s="680"/>
      <c r="B8" s="670"/>
      <c r="C8" s="682"/>
      <c r="D8" s="667"/>
      <c r="E8" s="26">
        <v>7</v>
      </c>
      <c r="F8" s="5" t="s">
        <v>215</v>
      </c>
      <c r="G8" s="20">
        <v>320307</v>
      </c>
      <c r="H8" s="27"/>
      <c r="I8" s="27"/>
      <c r="J8" s="27"/>
      <c r="K8" s="22">
        <v>0.5</v>
      </c>
      <c r="L8" s="23">
        <f t="shared" si="0"/>
        <v>0</v>
      </c>
      <c r="M8" s="28">
        <v>0.2</v>
      </c>
      <c r="N8" s="24"/>
      <c r="O8" s="23">
        <f t="shared" si="1"/>
        <v>0</v>
      </c>
      <c r="P8" s="23">
        <f t="shared" si="2"/>
        <v>0</v>
      </c>
    </row>
    <row r="9" spans="1:16" ht="18" customHeight="1">
      <c r="A9" s="680"/>
      <c r="B9" s="670"/>
      <c r="C9" s="682"/>
      <c r="D9" s="667"/>
      <c r="E9" s="26">
        <v>8</v>
      </c>
      <c r="F9" s="29" t="s">
        <v>113</v>
      </c>
      <c r="G9" s="20">
        <v>320308</v>
      </c>
      <c r="H9" s="27"/>
      <c r="I9" s="27"/>
      <c r="J9" s="27"/>
      <c r="K9" s="22">
        <v>0.5</v>
      </c>
      <c r="L9" s="23">
        <f t="shared" si="0"/>
        <v>0</v>
      </c>
      <c r="M9" s="28">
        <v>0.3</v>
      </c>
      <c r="N9" s="24"/>
      <c r="O9" s="23">
        <f t="shared" si="1"/>
        <v>0</v>
      </c>
      <c r="P9" s="23">
        <f t="shared" si="2"/>
        <v>0</v>
      </c>
    </row>
    <row r="10" spans="1:16" ht="18" customHeight="1">
      <c r="A10" s="680"/>
      <c r="B10" s="671"/>
      <c r="C10" s="682"/>
      <c r="D10" s="667"/>
      <c r="E10" s="26">
        <v>9</v>
      </c>
      <c r="F10" s="5" t="s">
        <v>216</v>
      </c>
      <c r="G10" s="20">
        <v>32041</v>
      </c>
      <c r="H10" s="27"/>
      <c r="I10" s="27"/>
      <c r="J10" s="27"/>
      <c r="K10" s="22">
        <v>0</v>
      </c>
      <c r="L10" s="23">
        <f t="shared" si="0"/>
        <v>0</v>
      </c>
      <c r="M10" s="28">
        <v>0.15</v>
      </c>
      <c r="N10" s="24"/>
      <c r="O10" s="23">
        <f t="shared" si="1"/>
        <v>0</v>
      </c>
      <c r="P10" s="23">
        <f t="shared" si="2"/>
        <v>0</v>
      </c>
    </row>
    <row r="11" spans="1:16" ht="18" customHeight="1">
      <c r="A11" s="680"/>
      <c r="B11" s="30"/>
      <c r="C11" s="31"/>
      <c r="D11" s="667"/>
      <c r="E11" s="26">
        <v>10</v>
      </c>
      <c r="F11" s="5" t="s">
        <v>217</v>
      </c>
      <c r="G11" s="20">
        <v>32042</v>
      </c>
      <c r="H11" s="27"/>
      <c r="I11" s="27"/>
      <c r="J11" s="27"/>
      <c r="K11" s="22">
        <v>0.5</v>
      </c>
      <c r="L11" s="23">
        <f t="shared" si="0"/>
        <v>0</v>
      </c>
      <c r="M11" s="28">
        <v>0.15</v>
      </c>
      <c r="N11" s="24"/>
      <c r="O11" s="23">
        <f t="shared" si="1"/>
        <v>0</v>
      </c>
      <c r="P11" s="23">
        <f t="shared" si="2"/>
        <v>0</v>
      </c>
    </row>
    <row r="12" spans="1:16" ht="18" customHeight="1">
      <c r="A12" s="680"/>
      <c r="B12" s="675" t="s">
        <v>105</v>
      </c>
      <c r="C12" s="31"/>
      <c r="D12" s="667"/>
      <c r="E12" s="26">
        <v>11</v>
      </c>
      <c r="F12" s="5" t="s">
        <v>112</v>
      </c>
      <c r="G12" s="20">
        <v>32043</v>
      </c>
      <c r="H12" s="27"/>
      <c r="I12" s="27"/>
      <c r="J12" s="27"/>
      <c r="K12" s="22">
        <v>0.5</v>
      </c>
      <c r="L12" s="23">
        <f t="shared" si="0"/>
        <v>0</v>
      </c>
      <c r="M12" s="28">
        <v>0.15</v>
      </c>
      <c r="N12" s="24"/>
      <c r="O12" s="23">
        <f t="shared" si="1"/>
        <v>0</v>
      </c>
      <c r="P12" s="23">
        <f t="shared" si="2"/>
        <v>0</v>
      </c>
    </row>
    <row r="13" spans="1:16" ht="18" customHeight="1">
      <c r="A13" s="680"/>
      <c r="B13" s="675"/>
      <c r="C13" s="31"/>
      <c r="D13" s="667"/>
      <c r="E13" s="26">
        <v>12</v>
      </c>
      <c r="F13" s="5" t="s">
        <v>114</v>
      </c>
      <c r="G13" s="20">
        <v>32044</v>
      </c>
      <c r="H13" s="27"/>
      <c r="I13" s="27"/>
      <c r="J13" s="27"/>
      <c r="K13" s="22">
        <v>0.5</v>
      </c>
      <c r="L13" s="23">
        <f t="shared" si="0"/>
        <v>0</v>
      </c>
      <c r="M13" s="28">
        <v>0.3</v>
      </c>
      <c r="N13" s="24"/>
      <c r="O13" s="23">
        <f t="shared" si="1"/>
        <v>0</v>
      </c>
      <c r="P13" s="23">
        <f t="shared" si="2"/>
        <v>0</v>
      </c>
    </row>
    <row r="14" spans="1:16" ht="18" customHeight="1" thickBot="1">
      <c r="A14" s="680"/>
      <c r="B14" s="675"/>
      <c r="C14" s="31"/>
      <c r="D14" s="668"/>
      <c r="E14" s="26">
        <v>13</v>
      </c>
      <c r="F14" s="5" t="s">
        <v>0</v>
      </c>
      <c r="G14" s="32"/>
      <c r="H14" s="33">
        <f>SUM(H2:H13)</f>
        <v>0</v>
      </c>
      <c r="I14" s="33">
        <f>SUM(I2:I13)</f>
        <v>0</v>
      </c>
      <c r="J14" s="33">
        <f>SUM(J2:J13)</f>
        <v>0</v>
      </c>
      <c r="K14" s="32"/>
      <c r="L14" s="33">
        <f>SUM(L2:L13)</f>
        <v>0</v>
      </c>
      <c r="M14" s="32"/>
      <c r="N14" s="32"/>
      <c r="O14" s="33">
        <f>SUM(O2:O13)</f>
        <v>0</v>
      </c>
      <c r="P14" s="33">
        <f>SUM(P2:P13)</f>
        <v>0</v>
      </c>
    </row>
    <row r="15" spans="1:16" s="44" customFormat="1" ht="24.75" customHeight="1" thickBot="1">
      <c r="A15" s="680"/>
      <c r="B15" s="675"/>
      <c r="C15" s="31"/>
      <c r="D15" s="34"/>
      <c r="E15" s="35"/>
      <c r="F15" s="36" t="s">
        <v>146</v>
      </c>
      <c r="G15" s="37" t="s">
        <v>11</v>
      </c>
      <c r="H15" s="38" t="s">
        <v>218</v>
      </c>
      <c r="I15" s="38" t="s">
        <v>219</v>
      </c>
      <c r="J15" s="38" t="s">
        <v>109</v>
      </c>
      <c r="K15" s="39"/>
      <c r="L15" s="40" t="s">
        <v>220</v>
      </c>
      <c r="M15" s="41"/>
      <c r="N15" s="16" t="s">
        <v>209</v>
      </c>
      <c r="O15" s="42" t="s">
        <v>107</v>
      </c>
      <c r="P15" s="43"/>
    </row>
    <row r="16" spans="1:16" ht="18" customHeight="1">
      <c r="A16" s="680"/>
      <c r="B16" s="675"/>
      <c r="C16" s="31"/>
      <c r="D16" s="666" t="s">
        <v>116</v>
      </c>
      <c r="E16" s="26">
        <v>14</v>
      </c>
      <c r="F16" s="5" t="s">
        <v>116</v>
      </c>
      <c r="G16" s="20">
        <v>3205</v>
      </c>
      <c r="H16" s="335"/>
      <c r="I16" s="21"/>
      <c r="J16" s="21"/>
      <c r="K16" s="45"/>
      <c r="L16" s="46"/>
      <c r="M16" s="47"/>
      <c r="N16" s="48"/>
      <c r="O16" s="27"/>
      <c r="P16" s="46"/>
    </row>
    <row r="17" spans="1:16" ht="18" customHeight="1">
      <c r="A17" s="680"/>
      <c r="B17" s="675"/>
      <c r="C17" s="31"/>
      <c r="D17" s="667"/>
      <c r="E17" s="26">
        <v>15</v>
      </c>
      <c r="F17" s="5" t="s">
        <v>221</v>
      </c>
      <c r="G17" s="50">
        <v>3207</v>
      </c>
      <c r="H17" s="335"/>
      <c r="I17" s="27"/>
      <c r="J17" s="27"/>
      <c r="K17" s="47"/>
      <c r="L17" s="51"/>
      <c r="M17" s="47"/>
      <c r="N17" s="48"/>
      <c r="O17" s="27"/>
      <c r="P17" s="51"/>
    </row>
    <row r="18" spans="1:16" ht="18" customHeight="1" thickBot="1">
      <c r="A18" s="680"/>
      <c r="B18" s="30"/>
      <c r="C18" s="31"/>
      <c r="D18" s="668"/>
      <c r="E18" s="26">
        <v>16</v>
      </c>
      <c r="F18" s="52" t="s">
        <v>0</v>
      </c>
      <c r="G18" s="49"/>
      <c r="H18" s="53"/>
      <c r="I18" s="53"/>
      <c r="J18" s="53">
        <f>SUM(J16:J17)</f>
        <v>0</v>
      </c>
      <c r="K18" s="54"/>
      <c r="L18" s="55"/>
      <c r="M18" s="54"/>
      <c r="N18" s="54"/>
      <c r="O18" s="60"/>
      <c r="P18" s="55"/>
    </row>
    <row r="19" spans="1:16" s="44" customFormat="1" ht="24.75" customHeight="1" thickBot="1">
      <c r="A19" s="680"/>
      <c r="B19" s="30"/>
      <c r="C19" s="31"/>
      <c r="D19" s="34"/>
      <c r="E19" s="35"/>
      <c r="F19" s="36" t="s">
        <v>146</v>
      </c>
      <c r="G19" s="37" t="s">
        <v>11</v>
      </c>
      <c r="H19" s="43"/>
      <c r="I19" s="43"/>
      <c r="J19" s="56" t="s">
        <v>222</v>
      </c>
      <c r="K19" s="39"/>
      <c r="L19" s="40" t="s">
        <v>220</v>
      </c>
      <c r="M19" s="16" t="s">
        <v>99</v>
      </c>
      <c r="N19" s="41"/>
      <c r="O19" s="42" t="s">
        <v>107</v>
      </c>
      <c r="P19" s="57"/>
    </row>
    <row r="20" spans="1:16" ht="18" customHeight="1" thickBot="1">
      <c r="A20" s="680"/>
      <c r="B20" s="30"/>
      <c r="C20" s="31"/>
      <c r="D20" s="58"/>
      <c r="E20" s="26">
        <v>17</v>
      </c>
      <c r="F20" s="5" t="s">
        <v>223</v>
      </c>
      <c r="G20" s="20">
        <v>3206</v>
      </c>
      <c r="H20" s="21"/>
      <c r="I20" s="21"/>
      <c r="J20" s="21"/>
      <c r="K20" s="45"/>
      <c r="L20" s="46"/>
      <c r="M20" s="48">
        <v>0.2</v>
      </c>
      <c r="N20" s="47"/>
      <c r="O20" s="27"/>
      <c r="P20" s="46"/>
    </row>
    <row r="21" spans="1:16" ht="18" customHeight="1" thickBot="1">
      <c r="A21" s="680"/>
      <c r="B21" s="30"/>
      <c r="C21" s="31"/>
      <c r="D21" s="34"/>
      <c r="E21" s="35"/>
      <c r="F21" s="36" t="s">
        <v>146</v>
      </c>
      <c r="G21" s="37" t="s">
        <v>11</v>
      </c>
      <c r="H21" s="38" t="s">
        <v>147</v>
      </c>
      <c r="I21" s="38" t="s">
        <v>15</v>
      </c>
      <c r="J21" s="689" t="s">
        <v>146</v>
      </c>
      <c r="K21" s="690"/>
      <c r="L21" s="690"/>
      <c r="M21" s="691"/>
      <c r="N21" s="37" t="s">
        <v>11</v>
      </c>
      <c r="O21" s="38" t="s">
        <v>147</v>
      </c>
      <c r="P21" s="38" t="s">
        <v>15</v>
      </c>
    </row>
    <row r="22" spans="1:16" ht="48" customHeight="1">
      <c r="A22" s="680"/>
      <c r="B22" s="30"/>
      <c r="C22" s="31"/>
      <c r="D22" s="666" t="s">
        <v>224</v>
      </c>
      <c r="E22" s="26">
        <v>18</v>
      </c>
      <c r="F22" s="59" t="s">
        <v>225</v>
      </c>
      <c r="G22" s="20">
        <v>3902</v>
      </c>
      <c r="H22" s="60"/>
      <c r="I22" s="61">
        <v>2003</v>
      </c>
      <c r="J22" s="692" t="s">
        <v>226</v>
      </c>
      <c r="K22" s="693"/>
      <c r="L22" s="693"/>
      <c r="M22" s="694"/>
      <c r="N22" s="61">
        <v>3987</v>
      </c>
      <c r="O22" s="60"/>
      <c r="P22" s="61" t="s">
        <v>227</v>
      </c>
    </row>
    <row r="23" spans="1:16" ht="48" customHeight="1">
      <c r="A23" s="680"/>
      <c r="B23" s="30"/>
      <c r="C23" s="31"/>
      <c r="D23" s="667"/>
      <c r="E23" s="26">
        <v>19</v>
      </c>
      <c r="F23" s="62" t="s">
        <v>225</v>
      </c>
      <c r="G23" s="20">
        <v>3902</v>
      </c>
      <c r="H23" s="60"/>
      <c r="I23" s="61">
        <v>2004</v>
      </c>
      <c r="J23" s="695" t="s">
        <v>228</v>
      </c>
      <c r="K23" s="696"/>
      <c r="L23" s="696"/>
      <c r="M23" s="697"/>
      <c r="N23" s="61">
        <v>3987</v>
      </c>
      <c r="O23" s="60"/>
      <c r="P23" s="61">
        <v>2009</v>
      </c>
    </row>
    <row r="24" spans="1:16" ht="36" customHeight="1">
      <c r="A24" s="680"/>
      <c r="B24" s="672">
        <f>'INDIVIDUAL-AOP (1 of 2)'!$X$4</f>
        <v>0</v>
      </c>
      <c r="C24" s="31"/>
      <c r="D24" s="667"/>
      <c r="E24" s="26">
        <v>20</v>
      </c>
      <c r="F24" s="62" t="s">
        <v>225</v>
      </c>
      <c r="G24" s="20">
        <v>3902</v>
      </c>
      <c r="H24" s="60"/>
      <c r="I24" s="61">
        <v>2005</v>
      </c>
      <c r="J24" s="686" t="s">
        <v>229</v>
      </c>
      <c r="K24" s="687"/>
      <c r="L24" s="687"/>
      <c r="M24" s="688"/>
      <c r="N24" s="61">
        <v>3988</v>
      </c>
      <c r="O24" s="60"/>
      <c r="P24" s="61" t="s">
        <v>227</v>
      </c>
    </row>
    <row r="25" spans="1:16" ht="36" customHeight="1">
      <c r="A25" s="680"/>
      <c r="B25" s="673"/>
      <c r="C25" s="31"/>
      <c r="D25" s="667"/>
      <c r="E25" s="26">
        <v>21</v>
      </c>
      <c r="F25" s="62" t="s">
        <v>225</v>
      </c>
      <c r="G25" s="20">
        <v>3902</v>
      </c>
      <c r="H25" s="60"/>
      <c r="I25" s="61">
        <v>2006</v>
      </c>
      <c r="J25" s="686" t="s">
        <v>230</v>
      </c>
      <c r="K25" s="687"/>
      <c r="L25" s="687"/>
      <c r="M25" s="688"/>
      <c r="N25" s="61">
        <v>3988</v>
      </c>
      <c r="O25" s="60"/>
      <c r="P25" s="61">
        <v>2009</v>
      </c>
    </row>
    <row r="26" spans="1:16" ht="27.75" customHeight="1">
      <c r="A26" s="63"/>
      <c r="B26" s="674"/>
      <c r="C26" s="31"/>
      <c r="D26" s="667"/>
      <c r="E26" s="26">
        <v>22</v>
      </c>
      <c r="F26" s="62" t="s">
        <v>225</v>
      </c>
      <c r="G26" s="20">
        <v>3902</v>
      </c>
      <c r="H26" s="60"/>
      <c r="I26" s="61">
        <v>2007</v>
      </c>
      <c r="J26" s="698"/>
      <c r="K26" s="699"/>
      <c r="L26" s="699"/>
      <c r="M26" s="700"/>
      <c r="N26" s="54"/>
      <c r="O26" s="55"/>
      <c r="P26" s="65"/>
    </row>
    <row r="27" spans="1:16" ht="27.75" customHeight="1">
      <c r="A27" s="66"/>
      <c r="B27" s="30"/>
      <c r="C27" s="31"/>
      <c r="D27" s="667"/>
      <c r="E27" s="26">
        <v>23</v>
      </c>
      <c r="F27" s="67" t="s">
        <v>225</v>
      </c>
      <c r="G27" s="20">
        <v>3902</v>
      </c>
      <c r="H27" s="60"/>
      <c r="I27" s="61">
        <v>2008</v>
      </c>
      <c r="J27" s="701"/>
      <c r="K27" s="702"/>
      <c r="L27" s="702"/>
      <c r="M27" s="703"/>
      <c r="N27" s="54"/>
      <c r="O27" s="55"/>
      <c r="P27" s="65"/>
    </row>
    <row r="28" spans="1:16" ht="27.75" customHeight="1" thickBot="1">
      <c r="A28" s="68"/>
      <c r="B28" s="64" t="s">
        <v>234</v>
      </c>
      <c r="C28" s="69"/>
      <c r="D28" s="668"/>
      <c r="E28" s="70">
        <v>24</v>
      </c>
      <c r="F28" s="704" t="s">
        <v>231</v>
      </c>
      <c r="G28" s="705"/>
      <c r="H28" s="71">
        <f>SUM(H22:H27)</f>
        <v>0</v>
      </c>
      <c r="I28" s="72"/>
      <c r="J28" s="704" t="s">
        <v>232</v>
      </c>
      <c r="K28" s="706"/>
      <c r="L28" s="706"/>
      <c r="M28" s="706"/>
      <c r="N28" s="706"/>
      <c r="O28" s="73"/>
      <c r="P28" s="75"/>
    </row>
  </sheetData>
  <sheetProtection sheet="1"/>
  <mergeCells count="19">
    <mergeCell ref="J25:M25"/>
    <mergeCell ref="J21:M21"/>
    <mergeCell ref="D22:D28"/>
    <mergeCell ref="J22:M22"/>
    <mergeCell ref="J23:M23"/>
    <mergeCell ref="J24:M24"/>
    <mergeCell ref="J26:M26"/>
    <mergeCell ref="J27:M27"/>
    <mergeCell ref="F28:G28"/>
    <mergeCell ref="J28:N28"/>
    <mergeCell ref="D2:D14"/>
    <mergeCell ref="D16:D18"/>
    <mergeCell ref="B1:B10"/>
    <mergeCell ref="B24:B26"/>
    <mergeCell ref="B12:B17"/>
    <mergeCell ref="A1:A5"/>
    <mergeCell ref="A6:A25"/>
    <mergeCell ref="C6:C10"/>
    <mergeCell ref="C1:C5"/>
  </mergeCells>
  <dataValidations count="1">
    <dataValidation type="whole" operator="greaterThanOrEqual" allowBlank="1" showInputMessage="1" showErrorMessage="1" sqref="H2:J13 I16:J17 I20:J20 H22:H27 O22:O25">
      <formula1>0</formula1>
    </dataValidation>
  </dataValidations>
  <printOptions horizontalCentered="1" verticalCentered="1"/>
  <pageMargins left="1.1" right="1.01" top="1.21" bottom="1.22" header="0.18" footer="0.18"/>
  <pageSetup fitToHeight="1" fitToWidth="1" horizontalDpi="600" verticalDpi="600" orientation="landscape" paperSize="5" scale="69" r:id="rId2"/>
  <drawing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AU65"/>
  <sheetViews>
    <sheetView view="pageBreakPreview" zoomScale="115" zoomScaleSheetLayoutView="115" zoomScalePageLayoutView="0" workbookViewId="0" topLeftCell="A7">
      <selection activeCell="AP63" sqref="AP63:AU63"/>
    </sheetView>
  </sheetViews>
  <sheetFormatPr defaultColWidth="2.28125" defaultRowHeight="12.75"/>
  <cols>
    <col min="1" max="1" width="2.28125" style="304" customWidth="1"/>
    <col min="2" max="2" width="1.57421875" style="304" customWidth="1"/>
    <col min="3" max="3" width="2.28125" style="304" customWidth="1"/>
    <col min="4" max="4" width="1.28515625" style="304" customWidth="1"/>
    <col min="5" max="36" width="2.28125" style="304" customWidth="1"/>
    <col min="37" max="38" width="1.57421875" style="304" customWidth="1"/>
    <col min="39" max="41" width="2.28125" style="304" customWidth="1"/>
    <col min="42" max="42" width="3.421875" style="304" customWidth="1"/>
    <col min="43" max="43" width="2.28125" style="304" customWidth="1"/>
    <col min="44" max="44" width="1.8515625" style="304" customWidth="1"/>
    <col min="45" max="47" width="2.28125" style="304" customWidth="1"/>
    <col min="48" max="16384" width="2.28125" style="304" customWidth="1"/>
  </cols>
  <sheetData>
    <row r="1" spans="1:47" s="284" customFormat="1" ht="21" customHeight="1">
      <c r="A1" s="283"/>
      <c r="C1" s="285"/>
      <c r="D1" s="285"/>
      <c r="E1" s="285"/>
      <c r="F1" s="285"/>
      <c r="G1" s="285"/>
      <c r="I1" s="286"/>
      <c r="J1" s="286"/>
      <c r="K1" s="286"/>
      <c r="L1" s="859" t="s">
        <v>192</v>
      </c>
      <c r="M1" s="849"/>
      <c r="N1" s="849"/>
      <c r="O1" s="849"/>
      <c r="P1" s="849"/>
      <c r="Q1" s="849"/>
      <c r="R1" s="849"/>
      <c r="S1" s="849"/>
      <c r="T1" s="849"/>
      <c r="U1" s="849"/>
      <c r="V1" s="849"/>
      <c r="W1" s="849"/>
      <c r="X1" s="849"/>
      <c r="Y1" s="849"/>
      <c r="Z1" s="849"/>
      <c r="AA1" s="849"/>
      <c r="AB1" s="849"/>
      <c r="AC1" s="849"/>
      <c r="AD1" s="849"/>
      <c r="AE1" s="849"/>
      <c r="AF1" s="849"/>
      <c r="AG1" s="849"/>
      <c r="AH1" s="849"/>
      <c r="AI1" s="849"/>
      <c r="AJ1" s="849"/>
      <c r="AK1" s="849"/>
      <c r="AL1" s="849"/>
      <c r="AM1" s="849"/>
      <c r="AN1" s="849"/>
      <c r="AO1" s="850"/>
      <c r="AP1" s="856">
        <v>2009</v>
      </c>
      <c r="AQ1" s="857"/>
      <c r="AR1" s="857"/>
      <c r="AS1" s="857"/>
      <c r="AT1" s="857"/>
      <c r="AU1" s="858"/>
    </row>
    <row r="2" spans="1:47" s="292" customFormat="1" ht="18.75" customHeight="1" thickBot="1">
      <c r="A2" s="287"/>
      <c r="B2" s="288"/>
      <c r="C2" s="289"/>
      <c r="D2" s="289"/>
      <c r="E2" s="289"/>
      <c r="F2" s="289"/>
      <c r="G2" s="289"/>
      <c r="H2" s="290"/>
      <c r="I2" s="290"/>
      <c r="J2" s="290"/>
      <c r="K2" s="29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1"/>
      <c r="AP2" s="867" t="s">
        <v>191</v>
      </c>
      <c r="AQ2" s="868"/>
      <c r="AR2" s="868"/>
      <c r="AS2" s="868"/>
      <c r="AT2" s="868"/>
      <c r="AU2" s="869"/>
    </row>
    <row r="3" spans="1:47" s="292" customFormat="1" ht="3" customHeight="1" thickBot="1">
      <c r="A3" s="293"/>
      <c r="B3" s="294"/>
      <c r="C3" s="295"/>
      <c r="D3" s="296"/>
      <c r="E3" s="296"/>
      <c r="F3" s="296"/>
      <c r="G3" s="296"/>
      <c r="H3" s="297"/>
      <c r="I3" s="297"/>
      <c r="J3" s="297"/>
      <c r="K3" s="297"/>
      <c r="L3" s="291"/>
      <c r="M3" s="291"/>
      <c r="N3" s="291"/>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9"/>
      <c r="AQ3" s="299"/>
      <c r="AR3" s="299"/>
      <c r="AS3" s="299"/>
      <c r="AT3" s="299"/>
      <c r="AU3" s="300"/>
    </row>
    <row r="4" spans="1:47" ht="13.5" customHeight="1" thickBot="1">
      <c r="A4" s="301"/>
      <c r="B4" s="302"/>
      <c r="C4" s="865" t="s">
        <v>104</v>
      </c>
      <c r="D4" s="866"/>
      <c r="E4" s="866"/>
      <c r="F4" s="303"/>
      <c r="G4" s="862">
        <f>'INDIVIDUAL-AOP (1 of 2)'!$X$4</f>
        <v>0</v>
      </c>
      <c r="H4" s="783"/>
      <c r="I4" s="783"/>
      <c r="J4" s="783"/>
      <c r="K4" s="783"/>
      <c r="L4" s="783"/>
      <c r="M4" s="783"/>
      <c r="N4" s="863"/>
      <c r="O4" s="303"/>
      <c r="P4" s="303"/>
      <c r="Q4" s="303"/>
      <c r="R4" s="303"/>
      <c r="S4" s="303"/>
      <c r="T4" s="303"/>
      <c r="U4" s="303"/>
      <c r="V4" s="303"/>
      <c r="W4" s="303"/>
      <c r="X4" s="303"/>
      <c r="Y4" s="303"/>
      <c r="Z4" s="303"/>
      <c r="AA4" s="303"/>
      <c r="AB4" s="864" t="s">
        <v>105</v>
      </c>
      <c r="AC4" s="864"/>
      <c r="AD4" s="864"/>
      <c r="AE4" s="864"/>
      <c r="AF4" s="864"/>
      <c r="AG4" s="864"/>
      <c r="AH4" s="864"/>
      <c r="AI4" s="862">
        <f>'INDIVIDUAL-AOP (1 of 2)'!$G$4</f>
        <v>0</v>
      </c>
      <c r="AJ4" s="783"/>
      <c r="AK4" s="783"/>
      <c r="AL4" s="783"/>
      <c r="AM4" s="783"/>
      <c r="AN4" s="783"/>
      <c r="AO4" s="783"/>
      <c r="AP4" s="783"/>
      <c r="AQ4" s="783"/>
      <c r="AR4" s="783"/>
      <c r="AS4" s="783"/>
      <c r="AT4" s="783"/>
      <c r="AU4" s="863"/>
    </row>
    <row r="5" spans="1:47" ht="2.25" customHeight="1" thickBot="1">
      <c r="A5" s="305"/>
      <c r="B5" s="306"/>
      <c r="C5" s="307"/>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8"/>
    </row>
    <row r="6" spans="3:47" ht="1.5" customHeight="1" hidden="1">
      <c r="C6" s="727"/>
      <c r="D6" s="840"/>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1"/>
    </row>
    <row r="7" spans="1:47" ht="12" customHeight="1">
      <c r="A7" s="829" t="s">
        <v>154</v>
      </c>
      <c r="B7" s="830"/>
      <c r="C7" s="832" t="s">
        <v>117</v>
      </c>
      <c r="D7" s="833"/>
      <c r="E7" s="833"/>
      <c r="F7" s="833"/>
      <c r="G7" s="833"/>
      <c r="H7" s="833"/>
      <c r="I7" s="833"/>
      <c r="J7" s="833"/>
      <c r="K7" s="833"/>
      <c r="L7" s="833"/>
      <c r="M7" s="833"/>
      <c r="N7" s="833"/>
      <c r="O7" s="833"/>
      <c r="P7" s="833"/>
      <c r="Q7" s="833"/>
      <c r="R7" s="833"/>
      <c r="S7" s="833"/>
      <c r="T7" s="833"/>
      <c r="U7" s="833"/>
      <c r="V7" s="833"/>
      <c r="W7" s="833"/>
      <c r="X7" s="833"/>
      <c r="Y7" s="833"/>
      <c r="Z7" s="833"/>
      <c r="AA7" s="833"/>
      <c r="AB7" s="833"/>
      <c r="AC7" s="833"/>
      <c r="AD7" s="833"/>
      <c r="AE7" s="833"/>
      <c r="AF7" s="833"/>
      <c r="AG7" s="833"/>
      <c r="AH7" s="833"/>
      <c r="AI7" s="833"/>
      <c r="AJ7" s="833"/>
      <c r="AK7" s="833"/>
      <c r="AL7" s="834"/>
      <c r="AM7" s="842" t="s">
        <v>11</v>
      </c>
      <c r="AN7" s="843"/>
      <c r="AO7" s="844"/>
      <c r="AP7" s="848" t="s">
        <v>121</v>
      </c>
      <c r="AQ7" s="849"/>
      <c r="AR7" s="849"/>
      <c r="AS7" s="849"/>
      <c r="AT7" s="849"/>
      <c r="AU7" s="850"/>
    </row>
    <row r="8" spans="1:47" ht="15" customHeight="1">
      <c r="A8" s="829"/>
      <c r="B8" s="830"/>
      <c r="C8" s="835"/>
      <c r="D8" s="836"/>
      <c r="E8" s="836"/>
      <c r="F8" s="836"/>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836"/>
      <c r="AH8" s="836"/>
      <c r="AI8" s="836"/>
      <c r="AJ8" s="836"/>
      <c r="AK8" s="836"/>
      <c r="AL8" s="837"/>
      <c r="AM8" s="845"/>
      <c r="AN8" s="846"/>
      <c r="AO8" s="847"/>
      <c r="AP8" s="851"/>
      <c r="AQ8" s="852"/>
      <c r="AR8" s="852"/>
      <c r="AS8" s="852"/>
      <c r="AT8" s="852"/>
      <c r="AU8" s="853"/>
    </row>
    <row r="9" spans="1:47" ht="15" customHeight="1">
      <c r="A9" s="829"/>
      <c r="B9" s="830"/>
      <c r="C9" s="824">
        <v>1</v>
      </c>
      <c r="D9" s="825"/>
      <c r="E9" s="309" t="s">
        <v>235</v>
      </c>
      <c r="F9" s="309"/>
      <c r="G9" s="309"/>
      <c r="H9" s="309"/>
      <c r="I9" s="309"/>
      <c r="J9" s="309"/>
      <c r="K9" s="309"/>
      <c r="L9" s="309"/>
      <c r="M9" s="309"/>
      <c r="N9" s="309"/>
      <c r="O9" s="309"/>
      <c r="P9" s="309"/>
      <c r="Q9" s="309"/>
      <c r="R9" s="309"/>
      <c r="S9" s="309"/>
      <c r="T9" s="309"/>
      <c r="U9" s="309"/>
      <c r="V9" s="309"/>
      <c r="W9" s="309"/>
      <c r="X9" s="309"/>
      <c r="Y9" s="310"/>
      <c r="Z9" s="311"/>
      <c r="AA9" s="312"/>
      <c r="AB9" s="312"/>
      <c r="AC9" s="312"/>
      <c r="AD9" s="312"/>
      <c r="AE9" s="312"/>
      <c r="AF9" s="312"/>
      <c r="AG9" s="312"/>
      <c r="AH9" s="312"/>
      <c r="AI9" s="312"/>
      <c r="AJ9" s="313"/>
      <c r="AK9" s="313"/>
      <c r="AL9" s="314"/>
      <c r="AM9" s="870">
        <v>94019</v>
      </c>
      <c r="AN9" s="871"/>
      <c r="AO9" s="872"/>
      <c r="AP9" s="715"/>
      <c r="AQ9" s="716"/>
      <c r="AR9" s="716"/>
      <c r="AS9" s="716"/>
      <c r="AT9" s="716"/>
      <c r="AU9" s="717"/>
    </row>
    <row r="10" spans="1:47" ht="15" customHeight="1">
      <c r="A10" s="829"/>
      <c r="B10" s="830"/>
      <c r="C10" s="824">
        <v>2</v>
      </c>
      <c r="D10" s="825"/>
      <c r="E10" s="839" t="s">
        <v>126</v>
      </c>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838"/>
      <c r="AM10" s="826">
        <v>94028</v>
      </c>
      <c r="AN10" s="827"/>
      <c r="AO10" s="828"/>
      <c r="AP10" s="715"/>
      <c r="AQ10" s="716"/>
      <c r="AR10" s="716"/>
      <c r="AS10" s="716"/>
      <c r="AT10" s="716"/>
      <c r="AU10" s="717"/>
    </row>
    <row r="11" spans="1:47" ht="15" customHeight="1">
      <c r="A11" s="829"/>
      <c r="B11" s="830"/>
      <c r="C11" s="824">
        <v>3</v>
      </c>
      <c r="D11" s="825"/>
      <c r="E11" s="744" t="s">
        <v>236</v>
      </c>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838"/>
      <c r="AM11" s="809">
        <v>94029</v>
      </c>
      <c r="AN11" s="768"/>
      <c r="AO11" s="769"/>
      <c r="AP11" s="715"/>
      <c r="AQ11" s="716"/>
      <c r="AR11" s="716"/>
      <c r="AS11" s="716"/>
      <c r="AT11" s="716"/>
      <c r="AU11" s="717"/>
    </row>
    <row r="12" spans="1:47" ht="15" customHeight="1">
      <c r="A12" s="829"/>
      <c r="B12" s="831"/>
      <c r="C12" s="315"/>
      <c r="D12" s="316"/>
      <c r="E12" s="313" t="s">
        <v>193</v>
      </c>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4"/>
      <c r="AM12" s="738"/>
      <c r="AN12" s="739"/>
      <c r="AO12" s="740"/>
      <c r="AP12" s="715"/>
      <c r="AQ12" s="716"/>
      <c r="AR12" s="716"/>
      <c r="AS12" s="716"/>
      <c r="AT12" s="716"/>
      <c r="AU12" s="717"/>
    </row>
    <row r="13" spans="1:47" ht="15" customHeight="1">
      <c r="A13" s="829"/>
      <c r="B13" s="831"/>
      <c r="C13" s="317"/>
      <c r="D13" s="318"/>
      <c r="E13" s="313" t="s">
        <v>194</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4"/>
      <c r="AM13" s="738"/>
      <c r="AN13" s="739"/>
      <c r="AO13" s="740"/>
      <c r="AP13" s="715"/>
      <c r="AQ13" s="716"/>
      <c r="AR13" s="716"/>
      <c r="AS13" s="716"/>
      <c r="AT13" s="716"/>
      <c r="AU13" s="717"/>
    </row>
    <row r="14" spans="1:47" ht="15" customHeight="1">
      <c r="A14" s="829"/>
      <c r="B14" s="831"/>
      <c r="C14" s="824">
        <v>4</v>
      </c>
      <c r="D14" s="825"/>
      <c r="E14" s="744" t="s">
        <v>237</v>
      </c>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838"/>
      <c r="AM14" s="809">
        <v>94039</v>
      </c>
      <c r="AN14" s="768"/>
      <c r="AO14" s="769"/>
      <c r="AP14" s="715"/>
      <c r="AQ14" s="716"/>
      <c r="AR14" s="716"/>
      <c r="AS14" s="716"/>
      <c r="AT14" s="716"/>
      <c r="AU14" s="717"/>
    </row>
    <row r="15" spans="1:47" ht="15" customHeight="1">
      <c r="A15" s="829"/>
      <c r="B15" s="831"/>
      <c r="C15" s="824">
        <v>5</v>
      </c>
      <c r="D15" s="825"/>
      <c r="E15" s="750" t="s">
        <v>125</v>
      </c>
      <c r="F15" s="855"/>
      <c r="G15" s="855"/>
      <c r="H15" s="855"/>
      <c r="I15" s="855"/>
      <c r="J15" s="855"/>
      <c r="K15" s="855"/>
      <c r="L15" s="855"/>
      <c r="M15" s="855"/>
      <c r="N15" s="855"/>
      <c r="O15" s="855"/>
      <c r="P15" s="855"/>
      <c r="Q15" s="855"/>
      <c r="R15" s="855"/>
      <c r="S15" s="855"/>
      <c r="T15" s="855"/>
      <c r="U15" s="855"/>
      <c r="V15" s="855"/>
      <c r="W15" s="855"/>
      <c r="X15" s="855"/>
      <c r="Y15" s="855"/>
      <c r="Z15" s="313"/>
      <c r="AA15" s="313"/>
      <c r="AB15" s="313"/>
      <c r="AC15" s="313"/>
      <c r="AD15" s="313"/>
      <c r="AE15" s="313"/>
      <c r="AF15" s="313"/>
      <c r="AG15" s="313"/>
      <c r="AH15" s="313"/>
      <c r="AI15" s="313"/>
      <c r="AJ15" s="313"/>
      <c r="AK15" s="313"/>
      <c r="AL15" s="314"/>
      <c r="AM15" s="755">
        <v>94043</v>
      </c>
      <c r="AN15" s="756"/>
      <c r="AO15" s="757"/>
      <c r="AP15" s="715"/>
      <c r="AQ15" s="716"/>
      <c r="AR15" s="716"/>
      <c r="AS15" s="716"/>
      <c r="AT15" s="716"/>
      <c r="AU15" s="717"/>
    </row>
    <row r="16" spans="1:47" ht="12" customHeight="1">
      <c r="A16" s="829"/>
      <c r="B16" s="830"/>
      <c r="C16" s="824">
        <v>6</v>
      </c>
      <c r="D16" s="825"/>
      <c r="E16" s="839" t="s">
        <v>238</v>
      </c>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4"/>
      <c r="AD16" s="744"/>
      <c r="AE16" s="744"/>
      <c r="AF16" s="744"/>
      <c r="AG16" s="744"/>
      <c r="AH16" s="744"/>
      <c r="AI16" s="744"/>
      <c r="AJ16" s="744"/>
      <c r="AK16" s="744"/>
      <c r="AL16" s="838"/>
      <c r="AM16" s="873">
        <v>94049</v>
      </c>
      <c r="AN16" s="874"/>
      <c r="AO16" s="875"/>
      <c r="AP16" s="803">
        <f>SUM(AP18:AU20)</f>
        <v>0</v>
      </c>
      <c r="AQ16" s="804"/>
      <c r="AR16" s="804"/>
      <c r="AS16" s="804"/>
      <c r="AT16" s="804"/>
      <c r="AU16" s="805"/>
    </row>
    <row r="17" spans="1:47" ht="10.5" customHeight="1">
      <c r="A17" s="829"/>
      <c r="B17" s="830"/>
      <c r="C17" s="854"/>
      <c r="D17" s="728"/>
      <c r="E17" s="881" t="s">
        <v>122</v>
      </c>
      <c r="F17" s="881"/>
      <c r="G17" s="881"/>
      <c r="H17" s="881"/>
      <c r="I17" s="881"/>
      <c r="J17" s="881"/>
      <c r="K17" s="881"/>
      <c r="L17" s="882"/>
      <c r="M17" s="755" t="s">
        <v>4</v>
      </c>
      <c r="N17" s="756"/>
      <c r="O17" s="756"/>
      <c r="P17" s="756"/>
      <c r="Q17" s="756"/>
      <c r="R17" s="756"/>
      <c r="S17" s="756"/>
      <c r="T17" s="757"/>
      <c r="U17" s="826" t="s">
        <v>123</v>
      </c>
      <c r="V17" s="827"/>
      <c r="W17" s="827"/>
      <c r="X17" s="827"/>
      <c r="Y17" s="827"/>
      <c r="Z17" s="827"/>
      <c r="AA17" s="827"/>
      <c r="AB17" s="827"/>
      <c r="AC17" s="827"/>
      <c r="AD17" s="827"/>
      <c r="AE17" s="827"/>
      <c r="AF17" s="827"/>
      <c r="AG17" s="827"/>
      <c r="AH17" s="828"/>
      <c r="AI17" s="755" t="s">
        <v>124</v>
      </c>
      <c r="AJ17" s="756"/>
      <c r="AK17" s="756"/>
      <c r="AL17" s="757"/>
      <c r="AM17" s="876"/>
      <c r="AN17" s="877"/>
      <c r="AO17" s="878"/>
      <c r="AP17" s="806"/>
      <c r="AQ17" s="807"/>
      <c r="AR17" s="807"/>
      <c r="AS17" s="807"/>
      <c r="AT17" s="807"/>
      <c r="AU17" s="808"/>
    </row>
    <row r="18" spans="1:47" ht="15" customHeight="1">
      <c r="A18" s="829"/>
      <c r="B18" s="830"/>
      <c r="C18" s="788"/>
      <c r="D18" s="735"/>
      <c r="E18" s="736"/>
      <c r="F18" s="736"/>
      <c r="G18" s="736"/>
      <c r="H18" s="736"/>
      <c r="I18" s="736"/>
      <c r="J18" s="736"/>
      <c r="K18" s="736"/>
      <c r="L18" s="737"/>
      <c r="M18" s="816"/>
      <c r="N18" s="736"/>
      <c r="O18" s="736"/>
      <c r="P18" s="736"/>
      <c r="Q18" s="736"/>
      <c r="R18" s="736"/>
      <c r="S18" s="736"/>
      <c r="T18" s="737"/>
      <c r="U18" s="816"/>
      <c r="V18" s="736"/>
      <c r="W18" s="736"/>
      <c r="X18" s="736"/>
      <c r="Y18" s="736"/>
      <c r="Z18" s="736"/>
      <c r="AA18" s="736"/>
      <c r="AB18" s="736"/>
      <c r="AC18" s="736"/>
      <c r="AD18" s="736"/>
      <c r="AE18" s="736"/>
      <c r="AF18" s="736"/>
      <c r="AG18" s="736"/>
      <c r="AH18" s="737"/>
      <c r="AI18" s="770"/>
      <c r="AJ18" s="771"/>
      <c r="AK18" s="771"/>
      <c r="AL18" s="772"/>
      <c r="AM18" s="738"/>
      <c r="AN18" s="739"/>
      <c r="AO18" s="740"/>
      <c r="AP18" s="715"/>
      <c r="AQ18" s="716"/>
      <c r="AR18" s="716"/>
      <c r="AS18" s="716"/>
      <c r="AT18" s="716"/>
      <c r="AU18" s="717"/>
    </row>
    <row r="19" spans="1:47" ht="15" customHeight="1">
      <c r="A19" s="829"/>
      <c r="B19" s="830"/>
      <c r="C19" s="788"/>
      <c r="D19" s="735"/>
      <c r="E19" s="736"/>
      <c r="F19" s="736"/>
      <c r="G19" s="736"/>
      <c r="H19" s="736"/>
      <c r="I19" s="736"/>
      <c r="J19" s="736"/>
      <c r="K19" s="736"/>
      <c r="L19" s="737"/>
      <c r="M19" s="816"/>
      <c r="N19" s="736"/>
      <c r="O19" s="736"/>
      <c r="P19" s="736"/>
      <c r="Q19" s="736"/>
      <c r="R19" s="736"/>
      <c r="S19" s="736"/>
      <c r="T19" s="737"/>
      <c r="U19" s="816"/>
      <c r="V19" s="736"/>
      <c r="W19" s="736"/>
      <c r="X19" s="736"/>
      <c r="Y19" s="736"/>
      <c r="Z19" s="736"/>
      <c r="AA19" s="736"/>
      <c r="AB19" s="736"/>
      <c r="AC19" s="736"/>
      <c r="AD19" s="736"/>
      <c r="AE19" s="736"/>
      <c r="AF19" s="736"/>
      <c r="AG19" s="736"/>
      <c r="AH19" s="737"/>
      <c r="AI19" s="770"/>
      <c r="AJ19" s="771"/>
      <c r="AK19" s="771"/>
      <c r="AL19" s="772"/>
      <c r="AM19" s="738"/>
      <c r="AN19" s="739"/>
      <c r="AO19" s="740"/>
      <c r="AP19" s="715"/>
      <c r="AQ19" s="716"/>
      <c r="AR19" s="716"/>
      <c r="AS19" s="716"/>
      <c r="AT19" s="716"/>
      <c r="AU19" s="717"/>
    </row>
    <row r="20" spans="1:47" ht="15" customHeight="1">
      <c r="A20" s="829"/>
      <c r="B20" s="830"/>
      <c r="C20" s="884"/>
      <c r="D20" s="885"/>
      <c r="E20" s="736"/>
      <c r="F20" s="736"/>
      <c r="G20" s="736"/>
      <c r="H20" s="736"/>
      <c r="I20" s="736"/>
      <c r="J20" s="736"/>
      <c r="K20" s="736"/>
      <c r="L20" s="737"/>
      <c r="M20" s="816"/>
      <c r="N20" s="736"/>
      <c r="O20" s="736"/>
      <c r="P20" s="736"/>
      <c r="Q20" s="736"/>
      <c r="R20" s="736"/>
      <c r="S20" s="736"/>
      <c r="T20" s="737"/>
      <c r="U20" s="816"/>
      <c r="V20" s="736"/>
      <c r="W20" s="736"/>
      <c r="X20" s="736"/>
      <c r="Y20" s="736"/>
      <c r="Z20" s="736"/>
      <c r="AA20" s="736"/>
      <c r="AB20" s="736"/>
      <c r="AC20" s="736"/>
      <c r="AD20" s="736"/>
      <c r="AE20" s="736"/>
      <c r="AF20" s="736"/>
      <c r="AG20" s="736"/>
      <c r="AH20" s="737"/>
      <c r="AI20" s="770"/>
      <c r="AJ20" s="771"/>
      <c r="AK20" s="771"/>
      <c r="AL20" s="772"/>
      <c r="AM20" s="738"/>
      <c r="AN20" s="739"/>
      <c r="AO20" s="740"/>
      <c r="AP20" s="715"/>
      <c r="AQ20" s="716"/>
      <c r="AR20" s="716"/>
      <c r="AS20" s="716"/>
      <c r="AT20" s="716"/>
      <c r="AU20" s="717"/>
    </row>
    <row r="21" spans="1:47" ht="15" customHeight="1">
      <c r="A21" s="829"/>
      <c r="B21" s="830"/>
      <c r="C21" s="824">
        <v>7</v>
      </c>
      <c r="D21" s="825"/>
      <c r="E21" s="749" t="s">
        <v>239</v>
      </c>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1"/>
      <c r="AM21" s="755">
        <v>940539</v>
      </c>
      <c r="AN21" s="756"/>
      <c r="AO21" s="757"/>
      <c r="AP21" s="715"/>
      <c r="AQ21" s="716"/>
      <c r="AR21" s="716"/>
      <c r="AS21" s="716"/>
      <c r="AT21" s="716"/>
      <c r="AU21" s="717"/>
    </row>
    <row r="22" spans="1:47" ht="15" customHeight="1">
      <c r="A22" s="829"/>
      <c r="B22" s="830"/>
      <c r="C22" s="824">
        <v>8</v>
      </c>
      <c r="D22" s="825"/>
      <c r="E22" s="749" t="s">
        <v>240</v>
      </c>
      <c r="F22" s="750"/>
      <c r="G22" s="750"/>
      <c r="H22" s="750"/>
      <c r="I22" s="750"/>
      <c r="J22" s="750"/>
      <c r="K22" s="750"/>
      <c r="L22" s="750"/>
      <c r="M22" s="750"/>
      <c r="N22" s="750"/>
      <c r="O22" s="750"/>
      <c r="P22" s="750"/>
      <c r="Q22" s="750"/>
      <c r="R22" s="750"/>
      <c r="S22" s="750"/>
      <c r="T22" s="750"/>
      <c r="U22" s="750"/>
      <c r="V22" s="750"/>
      <c r="W22" s="750"/>
      <c r="X22" s="750"/>
      <c r="Y22" s="750"/>
      <c r="Z22" s="750" t="s">
        <v>120</v>
      </c>
      <c r="AA22" s="750"/>
      <c r="AB22" s="750"/>
      <c r="AC22" s="750"/>
      <c r="AD22" s="750"/>
      <c r="AE22" s="750"/>
      <c r="AF22" s="750"/>
      <c r="AG22" s="750"/>
      <c r="AH22" s="750"/>
      <c r="AI22" s="750"/>
      <c r="AJ22" s="750"/>
      <c r="AK22" s="750">
        <f>IF(+AP22&lt;&gt;0,"ü","")</f>
      </c>
      <c r="AL22" s="751"/>
      <c r="AM22" s="755">
        <v>940619</v>
      </c>
      <c r="AN22" s="756"/>
      <c r="AO22" s="757"/>
      <c r="AP22" s="715"/>
      <c r="AQ22" s="716"/>
      <c r="AR22" s="716"/>
      <c r="AS22" s="716"/>
      <c r="AT22" s="716"/>
      <c r="AU22" s="717"/>
    </row>
    <row r="23" spans="1:47" ht="15" customHeight="1">
      <c r="A23" s="829"/>
      <c r="B23" s="830"/>
      <c r="C23" s="824">
        <v>9</v>
      </c>
      <c r="D23" s="825"/>
      <c r="E23" s="749" t="s">
        <v>241</v>
      </c>
      <c r="F23" s="750"/>
      <c r="G23" s="750"/>
      <c r="H23" s="750"/>
      <c r="I23" s="750"/>
      <c r="J23" s="750"/>
      <c r="K23" s="750"/>
      <c r="L23" s="750"/>
      <c r="M23" s="750"/>
      <c r="N23" s="750"/>
      <c r="O23" s="750"/>
      <c r="P23" s="750"/>
      <c r="Q23" s="750"/>
      <c r="R23" s="750"/>
      <c r="S23" s="750"/>
      <c r="T23" s="750"/>
      <c r="U23" s="750"/>
      <c r="V23" s="750"/>
      <c r="W23" s="750"/>
      <c r="X23" s="750"/>
      <c r="Y23" s="750"/>
      <c r="Z23" s="750" t="s">
        <v>120</v>
      </c>
      <c r="AA23" s="750"/>
      <c r="AB23" s="750"/>
      <c r="AC23" s="750"/>
      <c r="AD23" s="750"/>
      <c r="AE23" s="750"/>
      <c r="AF23" s="750"/>
      <c r="AG23" s="750"/>
      <c r="AH23" s="750"/>
      <c r="AI23" s="750"/>
      <c r="AJ23" s="750"/>
      <c r="AK23" s="750">
        <f>IF(+AP23&lt;&gt;0,"ü","")</f>
      </c>
      <c r="AL23" s="751"/>
      <c r="AM23" s="755">
        <v>940629</v>
      </c>
      <c r="AN23" s="756"/>
      <c r="AO23" s="757"/>
      <c r="AP23" s="715"/>
      <c r="AQ23" s="716"/>
      <c r="AR23" s="716"/>
      <c r="AS23" s="716"/>
      <c r="AT23" s="716"/>
      <c r="AU23" s="717"/>
    </row>
    <row r="24" spans="1:47" ht="15" customHeight="1">
      <c r="A24" s="829"/>
      <c r="B24" s="830"/>
      <c r="C24" s="824">
        <v>10</v>
      </c>
      <c r="D24" s="825"/>
      <c r="E24" s="749" t="s">
        <v>242</v>
      </c>
      <c r="F24" s="750"/>
      <c r="G24" s="750"/>
      <c r="H24" s="750"/>
      <c r="I24" s="750"/>
      <c r="J24" s="750"/>
      <c r="K24" s="750"/>
      <c r="L24" s="750"/>
      <c r="M24" s="750"/>
      <c r="N24" s="750"/>
      <c r="O24" s="750"/>
      <c r="P24" s="750"/>
      <c r="Q24" s="750"/>
      <c r="R24" s="750"/>
      <c r="S24" s="750"/>
      <c r="T24" s="750"/>
      <c r="U24" s="750"/>
      <c r="V24" s="750"/>
      <c r="W24" s="750"/>
      <c r="X24" s="750"/>
      <c r="Y24" s="750"/>
      <c r="Z24" s="750" t="s">
        <v>120</v>
      </c>
      <c r="AA24" s="750"/>
      <c r="AB24" s="750"/>
      <c r="AC24" s="750"/>
      <c r="AD24" s="750"/>
      <c r="AE24" s="750"/>
      <c r="AF24" s="750"/>
      <c r="AG24" s="750"/>
      <c r="AH24" s="750"/>
      <c r="AI24" s="750"/>
      <c r="AJ24" s="750"/>
      <c r="AK24" s="750"/>
      <c r="AL24" s="751"/>
      <c r="AM24" s="755">
        <v>940639</v>
      </c>
      <c r="AN24" s="756"/>
      <c r="AO24" s="757"/>
      <c r="AP24" s="715"/>
      <c r="AQ24" s="716"/>
      <c r="AR24" s="716"/>
      <c r="AS24" s="716"/>
      <c r="AT24" s="716"/>
      <c r="AU24" s="717"/>
    </row>
    <row r="25" spans="1:47" ht="12" customHeight="1">
      <c r="A25" s="829"/>
      <c r="B25" s="830"/>
      <c r="C25" s="824">
        <v>11</v>
      </c>
      <c r="D25" s="825"/>
      <c r="E25" s="749" t="s">
        <v>127</v>
      </c>
      <c r="F25" s="750"/>
      <c r="G25" s="750"/>
      <c r="H25" s="750"/>
      <c r="I25" s="750"/>
      <c r="J25" s="750"/>
      <c r="K25" s="750"/>
      <c r="L25" s="750"/>
      <c r="M25" s="750"/>
      <c r="N25" s="750"/>
      <c r="O25" s="750"/>
      <c r="P25" s="750"/>
      <c r="Q25" s="750"/>
      <c r="R25" s="750"/>
      <c r="S25" s="750"/>
      <c r="T25" s="750"/>
      <c r="U25" s="750"/>
      <c r="V25" s="750"/>
      <c r="W25" s="750"/>
      <c r="X25" s="750"/>
      <c r="Y25" s="750"/>
      <c r="Z25" s="750" t="s">
        <v>120</v>
      </c>
      <c r="AA25" s="750"/>
      <c r="AB25" s="750"/>
      <c r="AC25" s="750"/>
      <c r="AD25" s="750"/>
      <c r="AE25" s="750"/>
      <c r="AF25" s="750"/>
      <c r="AG25" s="750"/>
      <c r="AH25" s="750"/>
      <c r="AI25" s="750"/>
      <c r="AJ25" s="750"/>
      <c r="AK25" s="750">
        <f>IF(SUM(AP27:AP29)&lt;&gt;0,"ü","")</f>
      </c>
      <c r="AL25" s="751"/>
      <c r="AM25" s="810">
        <v>94119</v>
      </c>
      <c r="AN25" s="811"/>
      <c r="AO25" s="812"/>
      <c r="AP25" s="803">
        <f>SUM(AP27:AU29)</f>
        <v>0</v>
      </c>
      <c r="AQ25" s="804"/>
      <c r="AR25" s="804"/>
      <c r="AS25" s="804"/>
      <c r="AT25" s="804"/>
      <c r="AU25" s="805"/>
    </row>
    <row r="26" spans="1:47" ht="10.5" customHeight="1">
      <c r="A26" s="829"/>
      <c r="B26" s="830"/>
      <c r="C26" s="727"/>
      <c r="D26" s="728"/>
      <c r="E26" s="881" t="s">
        <v>122</v>
      </c>
      <c r="F26" s="881"/>
      <c r="G26" s="881"/>
      <c r="H26" s="881"/>
      <c r="I26" s="881"/>
      <c r="J26" s="881"/>
      <c r="K26" s="881"/>
      <c r="L26" s="882"/>
      <c r="M26" s="755" t="s">
        <v>4</v>
      </c>
      <c r="N26" s="756"/>
      <c r="O26" s="756"/>
      <c r="P26" s="756"/>
      <c r="Q26" s="756"/>
      <c r="R26" s="756"/>
      <c r="S26" s="756"/>
      <c r="T26" s="757"/>
      <c r="U26" s="826" t="s">
        <v>123</v>
      </c>
      <c r="V26" s="827"/>
      <c r="W26" s="827"/>
      <c r="X26" s="827"/>
      <c r="Y26" s="827"/>
      <c r="Z26" s="827"/>
      <c r="AA26" s="827"/>
      <c r="AB26" s="827"/>
      <c r="AC26" s="827"/>
      <c r="AD26" s="827"/>
      <c r="AE26" s="827"/>
      <c r="AF26" s="827"/>
      <c r="AG26" s="827"/>
      <c r="AH26" s="828"/>
      <c r="AI26" s="755" t="s">
        <v>124</v>
      </c>
      <c r="AJ26" s="756"/>
      <c r="AK26" s="756"/>
      <c r="AL26" s="756"/>
      <c r="AM26" s="813"/>
      <c r="AN26" s="814"/>
      <c r="AO26" s="815"/>
      <c r="AP26" s="806"/>
      <c r="AQ26" s="807"/>
      <c r="AR26" s="807"/>
      <c r="AS26" s="807"/>
      <c r="AT26" s="807"/>
      <c r="AU26" s="808"/>
    </row>
    <row r="27" spans="1:47" ht="15" customHeight="1">
      <c r="A27" s="829"/>
      <c r="B27" s="830"/>
      <c r="C27" s="734"/>
      <c r="D27" s="735"/>
      <c r="E27" s="736"/>
      <c r="F27" s="736"/>
      <c r="G27" s="736"/>
      <c r="H27" s="736"/>
      <c r="I27" s="736"/>
      <c r="J27" s="736"/>
      <c r="K27" s="736"/>
      <c r="L27" s="737"/>
      <c r="M27" s="816"/>
      <c r="N27" s="736"/>
      <c r="O27" s="736"/>
      <c r="P27" s="736"/>
      <c r="Q27" s="736"/>
      <c r="R27" s="736"/>
      <c r="S27" s="736"/>
      <c r="T27" s="737"/>
      <c r="U27" s="816"/>
      <c r="V27" s="736"/>
      <c r="W27" s="736"/>
      <c r="X27" s="736"/>
      <c r="Y27" s="736"/>
      <c r="Z27" s="736"/>
      <c r="AA27" s="736"/>
      <c r="AB27" s="736"/>
      <c r="AC27" s="736"/>
      <c r="AD27" s="736"/>
      <c r="AE27" s="736"/>
      <c r="AF27" s="736"/>
      <c r="AG27" s="736"/>
      <c r="AH27" s="737"/>
      <c r="AI27" s="770"/>
      <c r="AJ27" s="771"/>
      <c r="AK27" s="771"/>
      <c r="AL27" s="772"/>
      <c r="AM27" s="738"/>
      <c r="AN27" s="739"/>
      <c r="AO27" s="740"/>
      <c r="AP27" s="715"/>
      <c r="AQ27" s="716"/>
      <c r="AR27" s="716"/>
      <c r="AS27" s="716"/>
      <c r="AT27" s="716"/>
      <c r="AU27" s="717"/>
    </row>
    <row r="28" spans="1:47" ht="15" customHeight="1">
      <c r="A28" s="829"/>
      <c r="B28" s="830"/>
      <c r="C28" s="734"/>
      <c r="D28" s="735"/>
      <c r="E28" s="736"/>
      <c r="F28" s="736"/>
      <c r="G28" s="736"/>
      <c r="H28" s="736"/>
      <c r="I28" s="736"/>
      <c r="J28" s="736"/>
      <c r="K28" s="736"/>
      <c r="L28" s="737"/>
      <c r="M28" s="816"/>
      <c r="N28" s="736"/>
      <c r="O28" s="736"/>
      <c r="P28" s="736"/>
      <c r="Q28" s="736"/>
      <c r="R28" s="736"/>
      <c r="S28" s="736"/>
      <c r="T28" s="737"/>
      <c r="U28" s="816"/>
      <c r="V28" s="736"/>
      <c r="W28" s="736"/>
      <c r="X28" s="736"/>
      <c r="Y28" s="736"/>
      <c r="Z28" s="736"/>
      <c r="AA28" s="736"/>
      <c r="AB28" s="736"/>
      <c r="AC28" s="736"/>
      <c r="AD28" s="736"/>
      <c r="AE28" s="736"/>
      <c r="AF28" s="736"/>
      <c r="AG28" s="736"/>
      <c r="AH28" s="737"/>
      <c r="AI28" s="770"/>
      <c r="AJ28" s="771"/>
      <c r="AK28" s="771"/>
      <c r="AL28" s="772"/>
      <c r="AM28" s="738"/>
      <c r="AN28" s="739"/>
      <c r="AO28" s="740"/>
      <c r="AP28" s="715"/>
      <c r="AQ28" s="716"/>
      <c r="AR28" s="716"/>
      <c r="AS28" s="716"/>
      <c r="AT28" s="716"/>
      <c r="AU28" s="717"/>
    </row>
    <row r="29" spans="1:47" ht="15" customHeight="1">
      <c r="A29" s="829"/>
      <c r="B29" s="830"/>
      <c r="C29" s="886"/>
      <c r="D29" s="885"/>
      <c r="E29" s="736"/>
      <c r="F29" s="736"/>
      <c r="G29" s="736"/>
      <c r="H29" s="736"/>
      <c r="I29" s="736"/>
      <c r="J29" s="736"/>
      <c r="K29" s="736"/>
      <c r="L29" s="737"/>
      <c r="M29" s="816"/>
      <c r="N29" s="736"/>
      <c r="O29" s="736"/>
      <c r="P29" s="736"/>
      <c r="Q29" s="736"/>
      <c r="R29" s="736"/>
      <c r="S29" s="736"/>
      <c r="T29" s="737"/>
      <c r="U29" s="816"/>
      <c r="V29" s="736"/>
      <c r="W29" s="736"/>
      <c r="X29" s="736"/>
      <c r="Y29" s="736"/>
      <c r="Z29" s="736"/>
      <c r="AA29" s="736"/>
      <c r="AB29" s="736"/>
      <c r="AC29" s="736"/>
      <c r="AD29" s="736"/>
      <c r="AE29" s="736"/>
      <c r="AF29" s="736"/>
      <c r="AG29" s="736"/>
      <c r="AH29" s="737"/>
      <c r="AI29" s="770"/>
      <c r="AJ29" s="771"/>
      <c r="AK29" s="771"/>
      <c r="AL29" s="772"/>
      <c r="AM29" s="738"/>
      <c r="AN29" s="739"/>
      <c r="AO29" s="740"/>
      <c r="AP29" s="715"/>
      <c r="AQ29" s="716"/>
      <c r="AR29" s="716"/>
      <c r="AS29" s="716"/>
      <c r="AT29" s="716"/>
      <c r="AU29" s="717"/>
    </row>
    <row r="30" spans="1:47" ht="15" customHeight="1">
      <c r="A30" s="829"/>
      <c r="B30" s="830"/>
      <c r="C30" s="824">
        <v>12</v>
      </c>
      <c r="D30" s="825"/>
      <c r="E30" s="749" t="s">
        <v>244</v>
      </c>
      <c r="F30" s="750"/>
      <c r="G30" s="750"/>
      <c r="H30" s="750"/>
      <c r="I30" s="750"/>
      <c r="J30" s="750"/>
      <c r="K30" s="750"/>
      <c r="L30" s="750"/>
      <c r="M30" s="750"/>
      <c r="N30" s="750"/>
      <c r="O30" s="750"/>
      <c r="P30" s="750"/>
      <c r="Q30" s="750"/>
      <c r="R30" s="750"/>
      <c r="S30" s="750"/>
      <c r="T30" s="750"/>
      <c r="U30" s="750"/>
      <c r="V30" s="750"/>
      <c r="W30" s="750"/>
      <c r="X30" s="750"/>
      <c r="Y30" s="750"/>
      <c r="Z30" s="750" t="s">
        <v>120</v>
      </c>
      <c r="AA30" s="750"/>
      <c r="AB30" s="750"/>
      <c r="AC30" s="750"/>
      <c r="AD30" s="750"/>
      <c r="AE30" s="750"/>
      <c r="AF30" s="750"/>
      <c r="AG30" s="750"/>
      <c r="AH30" s="750"/>
      <c r="AI30" s="750"/>
      <c r="AJ30" s="750"/>
      <c r="AK30" s="750">
        <f>IF(+AP30&lt;&gt;0,"ü","")</f>
      </c>
      <c r="AL30" s="751"/>
      <c r="AM30" s="758">
        <v>94131</v>
      </c>
      <c r="AN30" s="759"/>
      <c r="AO30" s="760"/>
      <c r="AP30" s="715"/>
      <c r="AQ30" s="716"/>
      <c r="AR30" s="716"/>
      <c r="AS30" s="716"/>
      <c r="AT30" s="716"/>
      <c r="AU30" s="717"/>
    </row>
    <row r="31" spans="1:47" ht="15" customHeight="1">
      <c r="A31" s="829"/>
      <c r="B31" s="830"/>
      <c r="C31" s="824">
        <v>13</v>
      </c>
      <c r="D31" s="825"/>
      <c r="E31" s="749" t="s">
        <v>243</v>
      </c>
      <c r="F31" s="750"/>
      <c r="G31" s="750"/>
      <c r="H31" s="750"/>
      <c r="I31" s="750"/>
      <c r="J31" s="750"/>
      <c r="K31" s="750"/>
      <c r="L31" s="750"/>
      <c r="M31" s="750"/>
      <c r="N31" s="750"/>
      <c r="O31" s="750"/>
      <c r="P31" s="750"/>
      <c r="Q31" s="750"/>
      <c r="R31" s="750"/>
      <c r="S31" s="750"/>
      <c r="T31" s="750"/>
      <c r="U31" s="750"/>
      <c r="V31" s="750"/>
      <c r="W31" s="750"/>
      <c r="X31" s="750"/>
      <c r="Y31" s="750"/>
      <c r="Z31" s="750" t="s">
        <v>120</v>
      </c>
      <c r="AA31" s="750"/>
      <c r="AB31" s="750"/>
      <c r="AC31" s="750"/>
      <c r="AD31" s="750"/>
      <c r="AE31" s="750"/>
      <c r="AF31" s="750"/>
      <c r="AG31" s="750"/>
      <c r="AH31" s="750"/>
      <c r="AI31" s="750"/>
      <c r="AJ31" s="750"/>
      <c r="AK31" s="750">
        <f>IF(+AP31&lt;&gt;0,"ü","")</f>
      </c>
      <c r="AL31" s="751"/>
      <c r="AM31" s="758">
        <v>94138</v>
      </c>
      <c r="AN31" s="759"/>
      <c r="AO31" s="760"/>
      <c r="AP31" s="715"/>
      <c r="AQ31" s="716"/>
      <c r="AR31" s="716"/>
      <c r="AS31" s="716"/>
      <c r="AT31" s="716"/>
      <c r="AU31" s="717"/>
    </row>
    <row r="32" spans="1:47" ht="15" customHeight="1">
      <c r="A32" s="829"/>
      <c r="B32" s="830"/>
      <c r="C32" s="824">
        <v>14</v>
      </c>
      <c r="D32" s="825"/>
      <c r="E32" s="749" t="s">
        <v>128</v>
      </c>
      <c r="F32" s="750"/>
      <c r="G32" s="750"/>
      <c r="H32" s="750"/>
      <c r="I32" s="750"/>
      <c r="J32" s="750"/>
      <c r="K32" s="750"/>
      <c r="L32" s="750"/>
      <c r="M32" s="750"/>
      <c r="N32" s="750"/>
      <c r="O32" s="750"/>
      <c r="P32" s="750"/>
      <c r="Q32" s="750"/>
      <c r="R32" s="750"/>
      <c r="S32" s="750"/>
      <c r="T32" s="750"/>
      <c r="U32" s="750"/>
      <c r="V32" s="750"/>
      <c r="W32" s="750"/>
      <c r="X32" s="750"/>
      <c r="Y32" s="750"/>
      <c r="Z32" s="750" t="s">
        <v>120</v>
      </c>
      <c r="AA32" s="750"/>
      <c r="AB32" s="750"/>
      <c r="AC32" s="750"/>
      <c r="AD32" s="750"/>
      <c r="AE32" s="750"/>
      <c r="AF32" s="750"/>
      <c r="AG32" s="750"/>
      <c r="AH32" s="750"/>
      <c r="AI32" s="750"/>
      <c r="AJ32" s="750"/>
      <c r="AK32" s="750">
        <f>IF(+AP32&lt;&gt;0,"ü","")</f>
      </c>
      <c r="AL32" s="751"/>
      <c r="AM32" s="767">
        <v>94139</v>
      </c>
      <c r="AN32" s="768"/>
      <c r="AO32" s="769"/>
      <c r="AP32" s="715"/>
      <c r="AQ32" s="716"/>
      <c r="AR32" s="716"/>
      <c r="AS32" s="716"/>
      <c r="AT32" s="716"/>
      <c r="AU32" s="717"/>
    </row>
    <row r="33" spans="1:47" ht="12" customHeight="1">
      <c r="A33" s="829"/>
      <c r="B33" s="830"/>
      <c r="C33" s="824">
        <v>15</v>
      </c>
      <c r="D33" s="825"/>
      <c r="E33" s="749" t="s">
        <v>245</v>
      </c>
      <c r="F33" s="750"/>
      <c r="G33" s="750"/>
      <c r="H33" s="750"/>
      <c r="I33" s="750"/>
      <c r="J33" s="750"/>
      <c r="K33" s="750"/>
      <c r="L33" s="750"/>
      <c r="M33" s="750"/>
      <c r="N33" s="750"/>
      <c r="O33" s="750"/>
      <c r="P33" s="750"/>
      <c r="Q33" s="750"/>
      <c r="R33" s="750"/>
      <c r="S33" s="750"/>
      <c r="T33" s="750"/>
      <c r="U33" s="750"/>
      <c r="V33" s="750"/>
      <c r="W33" s="750"/>
      <c r="X33" s="750"/>
      <c r="Y33" s="750"/>
      <c r="Z33" s="750" t="s">
        <v>120</v>
      </c>
      <c r="AA33" s="750"/>
      <c r="AB33" s="750"/>
      <c r="AC33" s="750"/>
      <c r="AD33" s="750"/>
      <c r="AE33" s="750"/>
      <c r="AF33" s="750"/>
      <c r="AG33" s="750"/>
      <c r="AH33" s="750"/>
      <c r="AI33" s="750"/>
      <c r="AJ33" s="750"/>
      <c r="AK33" s="750">
        <f>IF(SUM(AP35:AP37)&lt;&gt;0,"ü","")</f>
      </c>
      <c r="AL33" s="751"/>
      <c r="AM33" s="810">
        <v>94149</v>
      </c>
      <c r="AN33" s="811"/>
      <c r="AO33" s="812"/>
      <c r="AP33" s="803">
        <f>SUM(AP35:AU37)</f>
        <v>0</v>
      </c>
      <c r="AQ33" s="804"/>
      <c r="AR33" s="804"/>
      <c r="AS33" s="804"/>
      <c r="AT33" s="804"/>
      <c r="AU33" s="805"/>
    </row>
    <row r="34" spans="1:47" ht="10.5" customHeight="1">
      <c r="A34" s="829"/>
      <c r="B34" s="830"/>
      <c r="C34" s="854"/>
      <c r="D34" s="728"/>
      <c r="E34" s="756" t="s">
        <v>129</v>
      </c>
      <c r="F34" s="756"/>
      <c r="G34" s="756"/>
      <c r="H34" s="756"/>
      <c r="I34" s="756"/>
      <c r="J34" s="756"/>
      <c r="K34" s="756"/>
      <c r="L34" s="757"/>
      <c r="M34" s="821" t="s">
        <v>130</v>
      </c>
      <c r="N34" s="822"/>
      <c r="O34" s="822"/>
      <c r="P34" s="822"/>
      <c r="Q34" s="822"/>
      <c r="R34" s="822"/>
      <c r="S34" s="822"/>
      <c r="T34" s="823"/>
      <c r="U34" s="883" t="s">
        <v>131</v>
      </c>
      <c r="V34" s="819"/>
      <c r="W34" s="819"/>
      <c r="X34" s="819"/>
      <c r="Y34" s="819"/>
      <c r="Z34" s="819"/>
      <c r="AA34" s="819"/>
      <c r="AB34" s="819"/>
      <c r="AC34" s="819"/>
      <c r="AD34" s="819"/>
      <c r="AE34" s="819"/>
      <c r="AF34" s="819"/>
      <c r="AG34" s="819"/>
      <c r="AH34" s="820"/>
      <c r="AI34" s="755" t="s">
        <v>124</v>
      </c>
      <c r="AJ34" s="756"/>
      <c r="AK34" s="756"/>
      <c r="AL34" s="756"/>
      <c r="AM34" s="813"/>
      <c r="AN34" s="814"/>
      <c r="AO34" s="815"/>
      <c r="AP34" s="806"/>
      <c r="AQ34" s="807"/>
      <c r="AR34" s="807"/>
      <c r="AS34" s="807"/>
      <c r="AT34" s="807"/>
      <c r="AU34" s="808"/>
    </row>
    <row r="35" spans="1:47" ht="15" customHeight="1">
      <c r="A35" s="829"/>
      <c r="B35" s="830"/>
      <c r="C35" s="788"/>
      <c r="D35" s="735"/>
      <c r="E35" s="736"/>
      <c r="F35" s="736"/>
      <c r="G35" s="736"/>
      <c r="H35" s="736"/>
      <c r="I35" s="736"/>
      <c r="J35" s="736"/>
      <c r="K35" s="736"/>
      <c r="L35" s="737"/>
      <c r="M35" s="816"/>
      <c r="N35" s="736"/>
      <c r="O35" s="736"/>
      <c r="P35" s="736"/>
      <c r="Q35" s="736"/>
      <c r="R35" s="736"/>
      <c r="S35" s="736"/>
      <c r="T35" s="737"/>
      <c r="U35" s="816"/>
      <c r="V35" s="736"/>
      <c r="W35" s="736"/>
      <c r="X35" s="736"/>
      <c r="Y35" s="736"/>
      <c r="Z35" s="736"/>
      <c r="AA35" s="736"/>
      <c r="AB35" s="736"/>
      <c r="AC35" s="736"/>
      <c r="AD35" s="736"/>
      <c r="AE35" s="736"/>
      <c r="AF35" s="736"/>
      <c r="AG35" s="736"/>
      <c r="AH35" s="737"/>
      <c r="AI35" s="770"/>
      <c r="AJ35" s="771"/>
      <c r="AK35" s="771"/>
      <c r="AL35" s="772"/>
      <c r="AM35" s="738"/>
      <c r="AN35" s="739"/>
      <c r="AO35" s="740"/>
      <c r="AP35" s="715"/>
      <c r="AQ35" s="716"/>
      <c r="AR35" s="716"/>
      <c r="AS35" s="716"/>
      <c r="AT35" s="716"/>
      <c r="AU35" s="717"/>
    </row>
    <row r="36" spans="1:47" ht="15" customHeight="1">
      <c r="A36" s="829"/>
      <c r="B36" s="830"/>
      <c r="C36" s="788"/>
      <c r="D36" s="735"/>
      <c r="E36" s="736"/>
      <c r="F36" s="736"/>
      <c r="G36" s="736"/>
      <c r="H36" s="736"/>
      <c r="I36" s="736"/>
      <c r="J36" s="736"/>
      <c r="K36" s="736"/>
      <c r="L36" s="737"/>
      <c r="M36" s="816"/>
      <c r="N36" s="736"/>
      <c r="O36" s="736"/>
      <c r="P36" s="736"/>
      <c r="Q36" s="736"/>
      <c r="R36" s="736"/>
      <c r="S36" s="736"/>
      <c r="T36" s="737"/>
      <c r="U36" s="816"/>
      <c r="V36" s="736"/>
      <c r="W36" s="736"/>
      <c r="X36" s="736"/>
      <c r="Y36" s="736"/>
      <c r="Z36" s="736"/>
      <c r="AA36" s="736"/>
      <c r="AB36" s="736"/>
      <c r="AC36" s="736"/>
      <c r="AD36" s="736"/>
      <c r="AE36" s="736"/>
      <c r="AF36" s="736"/>
      <c r="AG36" s="736"/>
      <c r="AH36" s="737"/>
      <c r="AI36" s="770"/>
      <c r="AJ36" s="771"/>
      <c r="AK36" s="771"/>
      <c r="AL36" s="772"/>
      <c r="AM36" s="738"/>
      <c r="AN36" s="739"/>
      <c r="AO36" s="740"/>
      <c r="AP36" s="715"/>
      <c r="AQ36" s="716"/>
      <c r="AR36" s="716"/>
      <c r="AS36" s="716"/>
      <c r="AT36" s="716"/>
      <c r="AU36" s="717"/>
    </row>
    <row r="37" spans="1:47" ht="15" customHeight="1">
      <c r="A37" s="829"/>
      <c r="B37" s="830"/>
      <c r="C37" s="788"/>
      <c r="D37" s="735"/>
      <c r="E37" s="880"/>
      <c r="F37" s="880"/>
      <c r="G37" s="880"/>
      <c r="H37" s="880"/>
      <c r="I37" s="880"/>
      <c r="J37" s="880"/>
      <c r="K37" s="880"/>
      <c r="L37" s="887"/>
      <c r="M37" s="879"/>
      <c r="N37" s="880"/>
      <c r="O37" s="880"/>
      <c r="P37" s="880"/>
      <c r="Q37" s="880"/>
      <c r="R37" s="880"/>
      <c r="S37" s="880"/>
      <c r="T37" s="887"/>
      <c r="U37" s="879"/>
      <c r="V37" s="880"/>
      <c r="W37" s="880"/>
      <c r="X37" s="880"/>
      <c r="Y37" s="880"/>
      <c r="Z37" s="736"/>
      <c r="AA37" s="736"/>
      <c r="AB37" s="736"/>
      <c r="AC37" s="736"/>
      <c r="AD37" s="736"/>
      <c r="AE37" s="736"/>
      <c r="AF37" s="736"/>
      <c r="AG37" s="736"/>
      <c r="AH37" s="737"/>
      <c r="AI37" s="770"/>
      <c r="AJ37" s="771"/>
      <c r="AK37" s="771"/>
      <c r="AL37" s="772"/>
      <c r="AM37" s="738"/>
      <c r="AN37" s="739"/>
      <c r="AO37" s="740"/>
      <c r="AP37" s="715"/>
      <c r="AQ37" s="716"/>
      <c r="AR37" s="716"/>
      <c r="AS37" s="716"/>
      <c r="AT37" s="716"/>
      <c r="AU37" s="717"/>
    </row>
    <row r="38" spans="1:47" ht="12" customHeight="1">
      <c r="A38" s="829"/>
      <c r="B38" s="830"/>
      <c r="C38" s="824">
        <v>16</v>
      </c>
      <c r="D38" s="825"/>
      <c r="E38" s="749" t="s">
        <v>132</v>
      </c>
      <c r="F38" s="750"/>
      <c r="G38" s="750"/>
      <c r="H38" s="750"/>
      <c r="I38" s="750"/>
      <c r="J38" s="750"/>
      <c r="K38" s="750"/>
      <c r="L38" s="750"/>
      <c r="M38" s="750"/>
      <c r="N38" s="750"/>
      <c r="O38" s="750"/>
      <c r="P38" s="750"/>
      <c r="Q38" s="750"/>
      <c r="R38" s="750"/>
      <c r="S38" s="750"/>
      <c r="T38" s="750"/>
      <c r="U38" s="750"/>
      <c r="V38" s="750"/>
      <c r="W38" s="750"/>
      <c r="X38" s="750"/>
      <c r="Y38" s="750"/>
      <c r="Z38" s="750" t="s">
        <v>120</v>
      </c>
      <c r="AA38" s="750"/>
      <c r="AB38" s="750"/>
      <c r="AC38" s="750"/>
      <c r="AD38" s="750"/>
      <c r="AE38" s="750"/>
      <c r="AF38" s="750"/>
      <c r="AG38" s="750"/>
      <c r="AH38" s="750"/>
      <c r="AI38" s="750"/>
      <c r="AJ38" s="750"/>
      <c r="AK38" s="750">
        <f>IF(SUM(AP40:AP42)&lt;&gt;0,"ü","")</f>
      </c>
      <c r="AL38" s="751"/>
      <c r="AM38" s="810">
        <v>94159</v>
      </c>
      <c r="AN38" s="811"/>
      <c r="AO38" s="812"/>
      <c r="AP38" s="900">
        <f>SUM(AP40:AU42)</f>
        <v>0</v>
      </c>
      <c r="AQ38" s="901"/>
      <c r="AR38" s="901"/>
      <c r="AS38" s="901"/>
      <c r="AT38" s="901"/>
      <c r="AU38" s="902"/>
    </row>
    <row r="39" spans="1:47" ht="10.5" customHeight="1">
      <c r="A39" s="829"/>
      <c r="B39" s="830"/>
      <c r="C39" s="734"/>
      <c r="D39" s="735"/>
      <c r="E39" s="888" t="s">
        <v>133</v>
      </c>
      <c r="F39" s="888"/>
      <c r="G39" s="888"/>
      <c r="H39" s="888"/>
      <c r="I39" s="888"/>
      <c r="J39" s="888"/>
      <c r="K39" s="888"/>
      <c r="L39" s="889"/>
      <c r="M39" s="890" t="s">
        <v>134</v>
      </c>
      <c r="N39" s="891"/>
      <c r="O39" s="891"/>
      <c r="P39" s="891"/>
      <c r="Q39" s="891"/>
      <c r="R39" s="891"/>
      <c r="S39" s="891"/>
      <c r="T39" s="892"/>
      <c r="U39" s="817" t="s">
        <v>135</v>
      </c>
      <c r="V39" s="818"/>
      <c r="W39" s="818"/>
      <c r="X39" s="818"/>
      <c r="Y39" s="818"/>
      <c r="Z39" s="819"/>
      <c r="AA39" s="819"/>
      <c r="AB39" s="819"/>
      <c r="AC39" s="819"/>
      <c r="AD39" s="819"/>
      <c r="AE39" s="819"/>
      <c r="AF39" s="819"/>
      <c r="AG39" s="819"/>
      <c r="AH39" s="820"/>
      <c r="AI39" s="755" t="s">
        <v>124</v>
      </c>
      <c r="AJ39" s="756"/>
      <c r="AK39" s="756"/>
      <c r="AL39" s="756"/>
      <c r="AM39" s="813"/>
      <c r="AN39" s="814"/>
      <c r="AO39" s="815"/>
      <c r="AP39" s="903"/>
      <c r="AQ39" s="904"/>
      <c r="AR39" s="904"/>
      <c r="AS39" s="904"/>
      <c r="AT39" s="904"/>
      <c r="AU39" s="905"/>
    </row>
    <row r="40" spans="1:47" ht="15" customHeight="1">
      <c r="A40" s="829"/>
      <c r="B40" s="830"/>
      <c r="C40" s="788"/>
      <c r="D40" s="735"/>
      <c r="E40" s="736"/>
      <c r="F40" s="736"/>
      <c r="G40" s="736"/>
      <c r="H40" s="736"/>
      <c r="I40" s="736"/>
      <c r="J40" s="736"/>
      <c r="K40" s="736"/>
      <c r="L40" s="737"/>
      <c r="M40" s="816"/>
      <c r="N40" s="736"/>
      <c r="O40" s="736"/>
      <c r="P40" s="736"/>
      <c r="Q40" s="736"/>
      <c r="R40" s="736"/>
      <c r="S40" s="736"/>
      <c r="T40" s="737"/>
      <c r="U40" s="816"/>
      <c r="V40" s="736"/>
      <c r="W40" s="736"/>
      <c r="X40" s="736"/>
      <c r="Y40" s="736"/>
      <c r="Z40" s="736"/>
      <c r="AA40" s="736"/>
      <c r="AB40" s="736"/>
      <c r="AC40" s="736"/>
      <c r="AD40" s="736"/>
      <c r="AE40" s="736"/>
      <c r="AF40" s="736"/>
      <c r="AG40" s="736"/>
      <c r="AH40" s="737"/>
      <c r="AI40" s="770"/>
      <c r="AJ40" s="771"/>
      <c r="AK40" s="771"/>
      <c r="AL40" s="772"/>
      <c r="AM40" s="738"/>
      <c r="AN40" s="739"/>
      <c r="AO40" s="740"/>
      <c r="AP40" s="715"/>
      <c r="AQ40" s="716"/>
      <c r="AR40" s="716"/>
      <c r="AS40" s="716"/>
      <c r="AT40" s="716"/>
      <c r="AU40" s="717"/>
    </row>
    <row r="41" spans="1:47" ht="15" customHeight="1">
      <c r="A41" s="829"/>
      <c r="B41" s="830"/>
      <c r="C41" s="788"/>
      <c r="D41" s="735"/>
      <c r="E41" s="736"/>
      <c r="F41" s="736"/>
      <c r="G41" s="736"/>
      <c r="H41" s="736"/>
      <c r="I41" s="736"/>
      <c r="J41" s="736"/>
      <c r="K41" s="736"/>
      <c r="L41" s="737"/>
      <c r="M41" s="816"/>
      <c r="N41" s="736"/>
      <c r="O41" s="736"/>
      <c r="P41" s="736"/>
      <c r="Q41" s="736"/>
      <c r="R41" s="736"/>
      <c r="S41" s="736"/>
      <c r="T41" s="737"/>
      <c r="U41" s="816"/>
      <c r="V41" s="736"/>
      <c r="W41" s="736"/>
      <c r="X41" s="736"/>
      <c r="Y41" s="736"/>
      <c r="Z41" s="736"/>
      <c r="AA41" s="736"/>
      <c r="AB41" s="736"/>
      <c r="AC41" s="736"/>
      <c r="AD41" s="736"/>
      <c r="AE41" s="736"/>
      <c r="AF41" s="736"/>
      <c r="AG41" s="736"/>
      <c r="AH41" s="737"/>
      <c r="AI41" s="770"/>
      <c r="AJ41" s="771"/>
      <c r="AK41" s="771"/>
      <c r="AL41" s="772"/>
      <c r="AM41" s="738"/>
      <c r="AN41" s="739"/>
      <c r="AO41" s="740"/>
      <c r="AP41" s="715"/>
      <c r="AQ41" s="716"/>
      <c r="AR41" s="716"/>
      <c r="AS41" s="716"/>
      <c r="AT41" s="716"/>
      <c r="AU41" s="717"/>
    </row>
    <row r="42" spans="1:47" ht="15" customHeight="1">
      <c r="A42" s="829"/>
      <c r="B42" s="830"/>
      <c r="C42" s="884"/>
      <c r="D42" s="885"/>
      <c r="E42" s="736"/>
      <c r="F42" s="736"/>
      <c r="G42" s="736"/>
      <c r="H42" s="736"/>
      <c r="I42" s="736"/>
      <c r="J42" s="736"/>
      <c r="K42" s="736"/>
      <c r="L42" s="737"/>
      <c r="M42" s="816"/>
      <c r="N42" s="736"/>
      <c r="O42" s="736"/>
      <c r="P42" s="736"/>
      <c r="Q42" s="736"/>
      <c r="R42" s="736"/>
      <c r="S42" s="736"/>
      <c r="T42" s="737"/>
      <c r="U42" s="816"/>
      <c r="V42" s="736"/>
      <c r="W42" s="736"/>
      <c r="X42" s="736"/>
      <c r="Y42" s="736"/>
      <c r="Z42" s="736"/>
      <c r="AA42" s="736"/>
      <c r="AB42" s="736"/>
      <c r="AC42" s="736"/>
      <c r="AD42" s="736"/>
      <c r="AE42" s="736"/>
      <c r="AF42" s="736"/>
      <c r="AG42" s="736"/>
      <c r="AH42" s="737"/>
      <c r="AI42" s="770"/>
      <c r="AJ42" s="771"/>
      <c r="AK42" s="771"/>
      <c r="AL42" s="772"/>
      <c r="AM42" s="738"/>
      <c r="AN42" s="739"/>
      <c r="AO42" s="740"/>
      <c r="AP42" s="715"/>
      <c r="AQ42" s="716"/>
      <c r="AR42" s="716"/>
      <c r="AS42" s="716"/>
      <c r="AT42" s="716"/>
      <c r="AU42" s="717"/>
    </row>
    <row r="43" spans="1:47" ht="12" customHeight="1">
      <c r="A43" s="829"/>
      <c r="B43" s="830"/>
      <c r="C43" s="824">
        <v>17</v>
      </c>
      <c r="D43" s="825"/>
      <c r="E43" s="749" t="s">
        <v>136</v>
      </c>
      <c r="F43" s="750"/>
      <c r="G43" s="750"/>
      <c r="H43" s="750"/>
      <c r="I43" s="750"/>
      <c r="J43" s="750"/>
      <c r="K43" s="750"/>
      <c r="L43" s="750"/>
      <c r="M43" s="750"/>
      <c r="N43" s="750"/>
      <c r="O43" s="750"/>
      <c r="P43" s="750"/>
      <c r="Q43" s="750"/>
      <c r="R43" s="750"/>
      <c r="S43" s="750"/>
      <c r="T43" s="750"/>
      <c r="U43" s="750"/>
      <c r="V43" s="750"/>
      <c r="W43" s="750"/>
      <c r="X43" s="750"/>
      <c r="Y43" s="750"/>
      <c r="Z43" s="750" t="s">
        <v>120</v>
      </c>
      <c r="AA43" s="750"/>
      <c r="AB43" s="750"/>
      <c r="AC43" s="750"/>
      <c r="AD43" s="750"/>
      <c r="AE43" s="750"/>
      <c r="AF43" s="750"/>
      <c r="AG43" s="750"/>
      <c r="AH43" s="750"/>
      <c r="AI43" s="750"/>
      <c r="AJ43" s="750"/>
      <c r="AK43" s="750">
        <f>IF(SUM(AP45:AP47)&lt;&gt;0,"ü","")</f>
      </c>
      <c r="AL43" s="751"/>
      <c r="AM43" s="810">
        <v>94169</v>
      </c>
      <c r="AN43" s="811"/>
      <c r="AO43" s="812"/>
      <c r="AP43" s="906">
        <f>SUM(AP45:AU47)</f>
        <v>0</v>
      </c>
      <c r="AQ43" s="907"/>
      <c r="AR43" s="907"/>
      <c r="AS43" s="907"/>
      <c r="AT43" s="907"/>
      <c r="AU43" s="908"/>
    </row>
    <row r="44" spans="1:47" ht="10.5" customHeight="1">
      <c r="A44" s="829"/>
      <c r="B44" s="830"/>
      <c r="C44" s="854"/>
      <c r="D44" s="728"/>
      <c r="E44" s="756" t="s">
        <v>137</v>
      </c>
      <c r="F44" s="756"/>
      <c r="G44" s="756"/>
      <c r="H44" s="756"/>
      <c r="I44" s="756"/>
      <c r="J44" s="756"/>
      <c r="K44" s="756"/>
      <c r="L44" s="757"/>
      <c r="M44" s="893" t="s">
        <v>134</v>
      </c>
      <c r="N44" s="894"/>
      <c r="O44" s="894"/>
      <c r="P44" s="894"/>
      <c r="Q44" s="894"/>
      <c r="R44" s="894"/>
      <c r="S44" s="894"/>
      <c r="T44" s="895"/>
      <c r="U44" s="883" t="s">
        <v>135</v>
      </c>
      <c r="V44" s="819"/>
      <c r="W44" s="819"/>
      <c r="X44" s="819"/>
      <c r="Y44" s="819"/>
      <c r="Z44" s="819"/>
      <c r="AA44" s="819"/>
      <c r="AB44" s="819"/>
      <c r="AC44" s="819"/>
      <c r="AD44" s="819"/>
      <c r="AE44" s="819"/>
      <c r="AF44" s="819"/>
      <c r="AG44" s="819"/>
      <c r="AH44" s="820"/>
      <c r="AI44" s="755" t="s">
        <v>124</v>
      </c>
      <c r="AJ44" s="756"/>
      <c r="AK44" s="756"/>
      <c r="AL44" s="756"/>
      <c r="AM44" s="813"/>
      <c r="AN44" s="814"/>
      <c r="AO44" s="815"/>
      <c r="AP44" s="909"/>
      <c r="AQ44" s="910"/>
      <c r="AR44" s="910"/>
      <c r="AS44" s="910"/>
      <c r="AT44" s="910"/>
      <c r="AU44" s="911"/>
    </row>
    <row r="45" spans="1:47" ht="15" customHeight="1">
      <c r="A45" s="829"/>
      <c r="B45" s="830"/>
      <c r="C45" s="788"/>
      <c r="D45" s="735"/>
      <c r="E45" s="736"/>
      <c r="F45" s="736"/>
      <c r="G45" s="736"/>
      <c r="H45" s="736"/>
      <c r="I45" s="736"/>
      <c r="J45" s="736"/>
      <c r="K45" s="736"/>
      <c r="L45" s="737"/>
      <c r="M45" s="816"/>
      <c r="N45" s="736"/>
      <c r="O45" s="736"/>
      <c r="P45" s="736"/>
      <c r="Q45" s="736"/>
      <c r="R45" s="736"/>
      <c r="S45" s="736"/>
      <c r="T45" s="737"/>
      <c r="U45" s="816"/>
      <c r="V45" s="736"/>
      <c r="W45" s="736"/>
      <c r="X45" s="736"/>
      <c r="Y45" s="736"/>
      <c r="Z45" s="736"/>
      <c r="AA45" s="736"/>
      <c r="AB45" s="736"/>
      <c r="AC45" s="736"/>
      <c r="AD45" s="736"/>
      <c r="AE45" s="736"/>
      <c r="AF45" s="736"/>
      <c r="AG45" s="736"/>
      <c r="AH45" s="737"/>
      <c r="AI45" s="770"/>
      <c r="AJ45" s="771"/>
      <c r="AK45" s="771"/>
      <c r="AL45" s="772"/>
      <c r="AM45" s="738"/>
      <c r="AN45" s="739"/>
      <c r="AO45" s="740"/>
      <c r="AP45" s="715"/>
      <c r="AQ45" s="716"/>
      <c r="AR45" s="716"/>
      <c r="AS45" s="716"/>
      <c r="AT45" s="716"/>
      <c r="AU45" s="717"/>
    </row>
    <row r="46" spans="1:47" ht="15" customHeight="1">
      <c r="A46" s="829"/>
      <c r="B46" s="830"/>
      <c r="C46" s="788"/>
      <c r="D46" s="735"/>
      <c r="E46" s="736"/>
      <c r="F46" s="736"/>
      <c r="G46" s="736"/>
      <c r="H46" s="736"/>
      <c r="I46" s="736"/>
      <c r="J46" s="736"/>
      <c r="K46" s="736"/>
      <c r="L46" s="737"/>
      <c r="M46" s="816"/>
      <c r="N46" s="736"/>
      <c r="O46" s="736"/>
      <c r="P46" s="736"/>
      <c r="Q46" s="736"/>
      <c r="R46" s="736"/>
      <c r="S46" s="736"/>
      <c r="T46" s="737"/>
      <c r="U46" s="816"/>
      <c r="V46" s="736"/>
      <c r="W46" s="736"/>
      <c r="X46" s="736"/>
      <c r="Y46" s="736"/>
      <c r="Z46" s="736"/>
      <c r="AA46" s="736"/>
      <c r="AB46" s="736"/>
      <c r="AC46" s="736"/>
      <c r="AD46" s="736"/>
      <c r="AE46" s="736"/>
      <c r="AF46" s="736"/>
      <c r="AG46" s="736"/>
      <c r="AH46" s="737"/>
      <c r="AI46" s="770"/>
      <c r="AJ46" s="771"/>
      <c r="AK46" s="771"/>
      <c r="AL46" s="772"/>
      <c r="AM46" s="738"/>
      <c r="AN46" s="739"/>
      <c r="AO46" s="740"/>
      <c r="AP46" s="715"/>
      <c r="AQ46" s="716"/>
      <c r="AR46" s="716"/>
      <c r="AS46" s="716"/>
      <c r="AT46" s="716"/>
      <c r="AU46" s="717"/>
    </row>
    <row r="47" spans="1:47" ht="15" customHeight="1">
      <c r="A47" s="829"/>
      <c r="B47" s="830"/>
      <c r="C47" s="884"/>
      <c r="D47" s="885"/>
      <c r="E47" s="736"/>
      <c r="F47" s="736"/>
      <c r="G47" s="736"/>
      <c r="H47" s="736"/>
      <c r="I47" s="736"/>
      <c r="J47" s="736"/>
      <c r="K47" s="736"/>
      <c r="L47" s="737"/>
      <c r="M47" s="816"/>
      <c r="N47" s="736"/>
      <c r="O47" s="736"/>
      <c r="P47" s="736"/>
      <c r="Q47" s="736"/>
      <c r="R47" s="736"/>
      <c r="S47" s="736"/>
      <c r="T47" s="737"/>
      <c r="U47" s="816"/>
      <c r="V47" s="736"/>
      <c r="W47" s="736"/>
      <c r="X47" s="736"/>
      <c r="Y47" s="736"/>
      <c r="Z47" s="736"/>
      <c r="AA47" s="736"/>
      <c r="AB47" s="736"/>
      <c r="AC47" s="736"/>
      <c r="AD47" s="736"/>
      <c r="AE47" s="736"/>
      <c r="AF47" s="736"/>
      <c r="AG47" s="736"/>
      <c r="AH47" s="737"/>
      <c r="AI47" s="770"/>
      <c r="AJ47" s="771"/>
      <c r="AK47" s="771"/>
      <c r="AL47" s="772"/>
      <c r="AM47" s="738"/>
      <c r="AN47" s="739"/>
      <c r="AO47" s="740"/>
      <c r="AP47" s="715"/>
      <c r="AQ47" s="716"/>
      <c r="AR47" s="716"/>
      <c r="AS47" s="716"/>
      <c r="AT47" s="716"/>
      <c r="AU47" s="717"/>
    </row>
    <row r="48" spans="1:47" ht="15" customHeight="1">
      <c r="A48" s="829"/>
      <c r="B48" s="830"/>
      <c r="C48" s="824">
        <v>18</v>
      </c>
      <c r="D48" s="825"/>
      <c r="E48" s="749" t="s">
        <v>246</v>
      </c>
      <c r="F48" s="750"/>
      <c r="G48" s="750"/>
      <c r="H48" s="750"/>
      <c r="I48" s="750"/>
      <c r="J48" s="750"/>
      <c r="K48" s="750"/>
      <c r="L48" s="750"/>
      <c r="M48" s="750"/>
      <c r="N48" s="750"/>
      <c r="O48" s="750"/>
      <c r="P48" s="750"/>
      <c r="Q48" s="750"/>
      <c r="R48" s="750"/>
      <c r="S48" s="750"/>
      <c r="T48" s="750"/>
      <c r="U48" s="750"/>
      <c r="V48" s="750"/>
      <c r="W48" s="750"/>
      <c r="X48" s="750"/>
      <c r="Y48" s="750"/>
      <c r="Z48" s="750" t="s">
        <v>120</v>
      </c>
      <c r="AA48" s="750"/>
      <c r="AB48" s="750"/>
      <c r="AC48" s="750"/>
      <c r="AD48" s="750"/>
      <c r="AE48" s="750"/>
      <c r="AF48" s="750"/>
      <c r="AG48" s="750"/>
      <c r="AH48" s="750"/>
      <c r="AI48" s="750"/>
      <c r="AJ48" s="750"/>
      <c r="AK48" s="750">
        <f>IF(SUM(AP50:AP52)&lt;&gt;0,"ü","")</f>
      </c>
      <c r="AL48" s="751"/>
      <c r="AM48" s="810">
        <v>94179</v>
      </c>
      <c r="AN48" s="811"/>
      <c r="AO48" s="812"/>
      <c r="AP48" s="761">
        <f>SUM(AP50:AU52)</f>
        <v>0</v>
      </c>
      <c r="AQ48" s="762"/>
      <c r="AR48" s="762"/>
      <c r="AS48" s="762"/>
      <c r="AT48" s="762"/>
      <c r="AU48" s="763"/>
    </row>
    <row r="49" spans="1:47" ht="15" customHeight="1">
      <c r="A49" s="829"/>
      <c r="B49" s="830"/>
      <c r="C49" s="854"/>
      <c r="D49" s="896"/>
      <c r="E49" s="756" t="s">
        <v>129</v>
      </c>
      <c r="F49" s="756"/>
      <c r="G49" s="756"/>
      <c r="H49" s="756"/>
      <c r="I49" s="756"/>
      <c r="J49" s="757"/>
      <c r="K49" s="821" t="s">
        <v>130</v>
      </c>
      <c r="L49" s="822"/>
      <c r="M49" s="822"/>
      <c r="N49" s="822"/>
      <c r="O49" s="822"/>
      <c r="P49" s="822"/>
      <c r="Q49" s="822"/>
      <c r="R49" s="823"/>
      <c r="S49" s="893" t="s">
        <v>131</v>
      </c>
      <c r="T49" s="894"/>
      <c r="U49" s="894"/>
      <c r="V49" s="894"/>
      <c r="W49" s="894"/>
      <c r="X49" s="894"/>
      <c r="Y49" s="894"/>
      <c r="Z49" s="894"/>
      <c r="AA49" s="894"/>
      <c r="AB49" s="895"/>
      <c r="AC49" s="755" t="s">
        <v>266</v>
      </c>
      <c r="AD49" s="756"/>
      <c r="AE49" s="756"/>
      <c r="AF49" s="756"/>
      <c r="AG49" s="756"/>
      <c r="AH49" s="756"/>
      <c r="AI49" s="756"/>
      <c r="AJ49" s="756"/>
      <c r="AK49" s="756"/>
      <c r="AL49" s="757"/>
      <c r="AM49" s="813"/>
      <c r="AN49" s="814"/>
      <c r="AO49" s="815"/>
      <c r="AP49" s="764"/>
      <c r="AQ49" s="765"/>
      <c r="AR49" s="765"/>
      <c r="AS49" s="765"/>
      <c r="AT49" s="765"/>
      <c r="AU49" s="766"/>
    </row>
    <row r="50" spans="1:47" ht="15" customHeight="1">
      <c r="A50" s="829"/>
      <c r="B50" s="830"/>
      <c r="C50" s="788"/>
      <c r="D50" s="789"/>
      <c r="E50" s="790"/>
      <c r="F50" s="790"/>
      <c r="G50" s="790"/>
      <c r="H50" s="790"/>
      <c r="I50" s="790"/>
      <c r="J50" s="791"/>
      <c r="K50" s="792"/>
      <c r="L50" s="793"/>
      <c r="M50" s="793"/>
      <c r="N50" s="793"/>
      <c r="O50" s="793"/>
      <c r="P50" s="793"/>
      <c r="Q50" s="793"/>
      <c r="R50" s="794"/>
      <c r="S50" s="795"/>
      <c r="T50" s="796"/>
      <c r="U50" s="796"/>
      <c r="V50" s="796"/>
      <c r="W50" s="796"/>
      <c r="X50" s="796"/>
      <c r="Y50" s="796"/>
      <c r="Z50" s="796"/>
      <c r="AA50" s="796"/>
      <c r="AB50" s="797"/>
      <c r="AC50" s="798"/>
      <c r="AD50" s="790"/>
      <c r="AE50" s="790"/>
      <c r="AF50" s="790"/>
      <c r="AG50" s="790"/>
      <c r="AH50" s="790"/>
      <c r="AI50" s="790"/>
      <c r="AJ50" s="790"/>
      <c r="AK50" s="790"/>
      <c r="AL50" s="791"/>
      <c r="AM50" s="738"/>
      <c r="AN50" s="739"/>
      <c r="AO50" s="740"/>
      <c r="AP50" s="715"/>
      <c r="AQ50" s="716"/>
      <c r="AR50" s="716"/>
      <c r="AS50" s="716"/>
      <c r="AT50" s="716"/>
      <c r="AU50" s="717"/>
    </row>
    <row r="51" spans="1:47" ht="15" customHeight="1">
      <c r="A51" s="829"/>
      <c r="B51" s="830"/>
      <c r="C51" s="788"/>
      <c r="D51" s="789"/>
      <c r="E51" s="790"/>
      <c r="F51" s="790"/>
      <c r="G51" s="790"/>
      <c r="H51" s="790"/>
      <c r="I51" s="790"/>
      <c r="J51" s="791"/>
      <c r="K51" s="792"/>
      <c r="L51" s="793"/>
      <c r="M51" s="793"/>
      <c r="N51" s="793"/>
      <c r="O51" s="793"/>
      <c r="P51" s="793"/>
      <c r="Q51" s="793"/>
      <c r="R51" s="794"/>
      <c r="S51" s="795"/>
      <c r="T51" s="796"/>
      <c r="U51" s="796"/>
      <c r="V51" s="796"/>
      <c r="W51" s="796"/>
      <c r="X51" s="796"/>
      <c r="Y51" s="796"/>
      <c r="Z51" s="796"/>
      <c r="AA51" s="796"/>
      <c r="AB51" s="797"/>
      <c r="AC51" s="798"/>
      <c r="AD51" s="790"/>
      <c r="AE51" s="790"/>
      <c r="AF51" s="790"/>
      <c r="AG51" s="790"/>
      <c r="AH51" s="790"/>
      <c r="AI51" s="790"/>
      <c r="AJ51" s="790"/>
      <c r="AK51" s="790"/>
      <c r="AL51" s="791"/>
      <c r="AM51" s="738"/>
      <c r="AN51" s="739"/>
      <c r="AO51" s="740"/>
      <c r="AP51" s="715"/>
      <c r="AQ51" s="716"/>
      <c r="AR51" s="716"/>
      <c r="AS51" s="716"/>
      <c r="AT51" s="716"/>
      <c r="AU51" s="717"/>
    </row>
    <row r="52" spans="1:47" ht="15" customHeight="1">
      <c r="A52" s="829"/>
      <c r="B52" s="830"/>
      <c r="C52" s="788"/>
      <c r="D52" s="789"/>
      <c r="E52" s="790"/>
      <c r="F52" s="790"/>
      <c r="G52" s="790"/>
      <c r="H52" s="790"/>
      <c r="I52" s="790"/>
      <c r="J52" s="791"/>
      <c r="K52" s="792"/>
      <c r="L52" s="793"/>
      <c r="M52" s="793"/>
      <c r="N52" s="793"/>
      <c r="O52" s="793"/>
      <c r="P52" s="793"/>
      <c r="Q52" s="793"/>
      <c r="R52" s="794"/>
      <c r="S52" s="795"/>
      <c r="T52" s="796"/>
      <c r="U52" s="796"/>
      <c r="V52" s="796"/>
      <c r="W52" s="796"/>
      <c r="X52" s="796"/>
      <c r="Y52" s="796"/>
      <c r="Z52" s="796"/>
      <c r="AA52" s="796"/>
      <c r="AB52" s="797"/>
      <c r="AC52" s="798"/>
      <c r="AD52" s="790"/>
      <c r="AE52" s="790"/>
      <c r="AF52" s="790"/>
      <c r="AG52" s="790"/>
      <c r="AH52" s="790"/>
      <c r="AI52" s="790"/>
      <c r="AJ52" s="790"/>
      <c r="AK52" s="790"/>
      <c r="AL52" s="791"/>
      <c r="AM52" s="738"/>
      <c r="AN52" s="739"/>
      <c r="AO52" s="740"/>
      <c r="AP52" s="715"/>
      <c r="AQ52" s="716"/>
      <c r="AR52" s="716"/>
      <c r="AS52" s="716"/>
      <c r="AT52" s="716"/>
      <c r="AU52" s="717"/>
    </row>
    <row r="53" spans="1:47" ht="15" customHeight="1" thickBot="1">
      <c r="A53" s="829"/>
      <c r="B53" s="830"/>
      <c r="C53" s="801">
        <v>19</v>
      </c>
      <c r="D53" s="802"/>
      <c r="E53" s="918" t="s">
        <v>247</v>
      </c>
      <c r="F53" s="840"/>
      <c r="G53" s="840"/>
      <c r="H53" s="840"/>
      <c r="I53" s="840"/>
      <c r="J53" s="840"/>
      <c r="K53" s="840"/>
      <c r="L53" s="840"/>
      <c r="M53" s="840"/>
      <c r="N53" s="840"/>
      <c r="O53" s="840"/>
      <c r="P53" s="840"/>
      <c r="Q53" s="840"/>
      <c r="R53" s="840"/>
      <c r="S53" s="840"/>
      <c r="T53" s="840"/>
      <c r="U53" s="840"/>
      <c r="V53" s="840"/>
      <c r="W53" s="840"/>
      <c r="X53" s="840"/>
      <c r="Y53" s="840"/>
      <c r="Z53" s="840"/>
      <c r="AA53" s="840"/>
      <c r="AB53" s="840"/>
      <c r="AC53" s="840"/>
      <c r="AD53" s="840"/>
      <c r="AE53" s="840"/>
      <c r="AF53" s="840"/>
      <c r="AG53" s="840"/>
      <c r="AH53" s="840"/>
      <c r="AI53" s="840"/>
      <c r="AJ53" s="840"/>
      <c r="AK53" s="840"/>
      <c r="AL53" s="728"/>
      <c r="AM53" s="767">
        <v>94599</v>
      </c>
      <c r="AN53" s="768"/>
      <c r="AO53" s="769"/>
      <c r="AP53" s="915">
        <f>SUM(AP9:AU15)+AP16+SUM(AP21:AU24)+AP25+SUM(AP30:AU32)+AP33+AP38+AP43+AP48</f>
        <v>0</v>
      </c>
      <c r="AQ53" s="916"/>
      <c r="AR53" s="916"/>
      <c r="AS53" s="916"/>
      <c r="AT53" s="916"/>
      <c r="AU53" s="917"/>
    </row>
    <row r="54" spans="1:47" ht="15" customHeight="1" thickBot="1">
      <c r="A54" s="319"/>
      <c r="B54" s="320"/>
      <c r="C54" s="799">
        <v>20</v>
      </c>
      <c r="D54" s="800"/>
      <c r="E54" s="785" t="s">
        <v>248</v>
      </c>
      <c r="F54" s="786"/>
      <c r="G54" s="786"/>
      <c r="H54" s="786"/>
      <c r="I54" s="786"/>
      <c r="J54" s="786"/>
      <c r="K54" s="786"/>
      <c r="L54" s="786"/>
      <c r="M54" s="786"/>
      <c r="N54" s="786"/>
      <c r="O54" s="786"/>
      <c r="P54" s="786"/>
      <c r="Q54" s="786"/>
      <c r="R54" s="786"/>
      <c r="S54" s="786"/>
      <c r="T54" s="786"/>
      <c r="U54" s="786"/>
      <c r="V54" s="786"/>
      <c r="W54" s="786"/>
      <c r="X54" s="786"/>
      <c r="Y54" s="786"/>
      <c r="Z54" s="786"/>
      <c r="AA54" s="786"/>
      <c r="AB54" s="786"/>
      <c r="AC54" s="786"/>
      <c r="AD54" s="786"/>
      <c r="AE54" s="786"/>
      <c r="AF54" s="786"/>
      <c r="AG54" s="786"/>
      <c r="AH54" s="786"/>
      <c r="AI54" s="786"/>
      <c r="AJ54" s="786"/>
      <c r="AK54" s="786"/>
      <c r="AL54" s="787"/>
      <c r="AM54" s="782">
        <v>94591</v>
      </c>
      <c r="AN54" s="783"/>
      <c r="AO54" s="784"/>
      <c r="AP54" s="773"/>
      <c r="AQ54" s="774"/>
      <c r="AR54" s="774"/>
      <c r="AS54" s="774"/>
      <c r="AT54" s="774"/>
      <c r="AU54" s="775"/>
    </row>
    <row r="55" spans="1:47" ht="21" customHeight="1" thickBot="1">
      <c r="A55" s="718" t="s">
        <v>255</v>
      </c>
      <c r="B55" s="719"/>
      <c r="C55" s="747">
        <v>21</v>
      </c>
      <c r="D55" s="748"/>
      <c r="E55" s="745" t="s">
        <v>253</v>
      </c>
      <c r="F55" s="745"/>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5"/>
      <c r="AK55" s="745"/>
      <c r="AL55" s="746"/>
      <c r="AM55" s="779">
        <v>9461</v>
      </c>
      <c r="AN55" s="780"/>
      <c r="AO55" s="781"/>
      <c r="AP55" s="776">
        <f>SUM(AP56:AU59)</f>
        <v>0</v>
      </c>
      <c r="AQ55" s="777"/>
      <c r="AR55" s="777"/>
      <c r="AS55" s="777"/>
      <c r="AT55" s="777"/>
      <c r="AU55" s="778"/>
    </row>
    <row r="56" spans="1:47" ht="15" customHeight="1">
      <c r="A56" s="720"/>
      <c r="B56" s="721"/>
      <c r="C56" s="321"/>
      <c r="D56" s="322"/>
      <c r="E56" s="744" t="s">
        <v>249</v>
      </c>
      <c r="F56" s="744"/>
      <c r="G56" s="744"/>
      <c r="H56" s="744"/>
      <c r="I56" s="744"/>
      <c r="J56" s="744"/>
      <c r="K56" s="744"/>
      <c r="L56" s="744"/>
      <c r="M56" s="744"/>
      <c r="N56" s="724" t="s">
        <v>119</v>
      </c>
      <c r="O56" s="725"/>
      <c r="P56" s="725"/>
      <c r="Q56" s="726"/>
      <c r="R56" s="752"/>
      <c r="S56" s="753"/>
      <c r="T56" s="753"/>
      <c r="U56" s="753"/>
      <c r="V56" s="753"/>
      <c r="W56" s="753"/>
      <c r="X56" s="753"/>
      <c r="Y56" s="753"/>
      <c r="Z56" s="753"/>
      <c r="AA56" s="753"/>
      <c r="AB56" s="753"/>
      <c r="AC56" s="753"/>
      <c r="AD56" s="753"/>
      <c r="AE56" s="753"/>
      <c r="AF56" s="753"/>
      <c r="AG56" s="753"/>
      <c r="AH56" s="753"/>
      <c r="AI56" s="753"/>
      <c r="AJ56" s="753"/>
      <c r="AK56" s="753"/>
      <c r="AL56" s="754"/>
      <c r="AM56" s="738"/>
      <c r="AN56" s="739"/>
      <c r="AO56" s="740"/>
      <c r="AP56" s="715"/>
      <c r="AQ56" s="716"/>
      <c r="AR56" s="716"/>
      <c r="AS56" s="716"/>
      <c r="AT56" s="716"/>
      <c r="AU56" s="717"/>
    </row>
    <row r="57" spans="1:47" ht="15" customHeight="1">
      <c r="A57" s="720"/>
      <c r="B57" s="721"/>
      <c r="C57" s="321"/>
      <c r="D57" s="322"/>
      <c r="E57" s="744" t="s">
        <v>250</v>
      </c>
      <c r="F57" s="744"/>
      <c r="G57" s="744"/>
      <c r="H57" s="744"/>
      <c r="I57" s="744"/>
      <c r="J57" s="744"/>
      <c r="K57" s="744"/>
      <c r="L57" s="744"/>
      <c r="M57" s="744"/>
      <c r="N57" s="724" t="s">
        <v>119</v>
      </c>
      <c r="O57" s="725"/>
      <c r="P57" s="725"/>
      <c r="Q57" s="726"/>
      <c r="R57" s="752"/>
      <c r="S57" s="753"/>
      <c r="T57" s="753"/>
      <c r="U57" s="753"/>
      <c r="V57" s="753"/>
      <c r="W57" s="753"/>
      <c r="X57" s="753"/>
      <c r="Y57" s="753"/>
      <c r="Z57" s="753"/>
      <c r="AA57" s="753"/>
      <c r="AB57" s="753"/>
      <c r="AC57" s="753"/>
      <c r="AD57" s="753"/>
      <c r="AE57" s="753"/>
      <c r="AF57" s="753"/>
      <c r="AG57" s="753"/>
      <c r="AH57" s="753"/>
      <c r="AI57" s="753"/>
      <c r="AJ57" s="753"/>
      <c r="AK57" s="753"/>
      <c r="AL57" s="754"/>
      <c r="AM57" s="738"/>
      <c r="AN57" s="739"/>
      <c r="AO57" s="740"/>
      <c r="AP57" s="715"/>
      <c r="AQ57" s="716"/>
      <c r="AR57" s="716"/>
      <c r="AS57" s="716"/>
      <c r="AT57" s="716"/>
      <c r="AU57" s="717"/>
    </row>
    <row r="58" spans="1:47" ht="15" customHeight="1">
      <c r="A58" s="720"/>
      <c r="B58" s="721"/>
      <c r="C58" s="321"/>
      <c r="D58" s="322"/>
      <c r="E58" s="744" t="s">
        <v>251</v>
      </c>
      <c r="F58" s="744"/>
      <c r="G58" s="744"/>
      <c r="H58" s="744"/>
      <c r="I58" s="744"/>
      <c r="J58" s="744"/>
      <c r="K58" s="744"/>
      <c r="L58" s="744"/>
      <c r="M58" s="744"/>
      <c r="N58" s="724" t="s">
        <v>119</v>
      </c>
      <c r="O58" s="725"/>
      <c r="P58" s="725"/>
      <c r="Q58" s="726"/>
      <c r="R58" s="752"/>
      <c r="S58" s="753"/>
      <c r="T58" s="753"/>
      <c r="U58" s="753"/>
      <c r="V58" s="753"/>
      <c r="W58" s="753"/>
      <c r="X58" s="753"/>
      <c r="Y58" s="753"/>
      <c r="Z58" s="753"/>
      <c r="AA58" s="753"/>
      <c r="AB58" s="753"/>
      <c r="AC58" s="753"/>
      <c r="AD58" s="753"/>
      <c r="AE58" s="753"/>
      <c r="AF58" s="753"/>
      <c r="AG58" s="753"/>
      <c r="AH58" s="753"/>
      <c r="AI58" s="753"/>
      <c r="AJ58" s="753"/>
      <c r="AK58" s="753"/>
      <c r="AL58" s="754"/>
      <c r="AM58" s="738"/>
      <c r="AN58" s="739"/>
      <c r="AO58" s="740"/>
      <c r="AP58" s="715"/>
      <c r="AQ58" s="716"/>
      <c r="AR58" s="716"/>
      <c r="AS58" s="716"/>
      <c r="AT58" s="716"/>
      <c r="AU58" s="717"/>
    </row>
    <row r="59" spans="1:47" ht="15" customHeight="1">
      <c r="A59" s="720"/>
      <c r="B59" s="721"/>
      <c r="C59" s="321"/>
      <c r="D59" s="322"/>
      <c r="E59" s="744" t="s">
        <v>252</v>
      </c>
      <c r="F59" s="744"/>
      <c r="G59" s="744"/>
      <c r="H59" s="744"/>
      <c r="I59" s="744"/>
      <c r="J59" s="744"/>
      <c r="K59" s="744"/>
      <c r="L59" s="744"/>
      <c r="M59" s="744"/>
      <c r="N59" s="724" t="s">
        <v>119</v>
      </c>
      <c r="O59" s="725"/>
      <c r="P59" s="725"/>
      <c r="Q59" s="726"/>
      <c r="R59" s="752"/>
      <c r="S59" s="753"/>
      <c r="T59" s="753"/>
      <c r="U59" s="753"/>
      <c r="V59" s="753"/>
      <c r="W59" s="753"/>
      <c r="X59" s="753"/>
      <c r="Y59" s="753"/>
      <c r="Z59" s="753"/>
      <c r="AA59" s="753"/>
      <c r="AB59" s="753"/>
      <c r="AC59" s="753"/>
      <c r="AD59" s="753"/>
      <c r="AE59" s="753"/>
      <c r="AF59" s="753"/>
      <c r="AG59" s="753"/>
      <c r="AH59" s="753"/>
      <c r="AI59" s="753"/>
      <c r="AJ59" s="753"/>
      <c r="AK59" s="753"/>
      <c r="AL59" s="754"/>
      <c r="AM59" s="738"/>
      <c r="AN59" s="739"/>
      <c r="AO59" s="740"/>
      <c r="AP59" s="715"/>
      <c r="AQ59" s="716"/>
      <c r="AR59" s="716"/>
      <c r="AS59" s="716"/>
      <c r="AT59" s="716"/>
      <c r="AU59" s="717"/>
    </row>
    <row r="60" spans="1:47" ht="15" customHeight="1" thickBot="1">
      <c r="A60" s="720"/>
      <c r="B60" s="721"/>
      <c r="C60" s="742">
        <v>22</v>
      </c>
      <c r="D60" s="743"/>
      <c r="E60" s="323" t="s">
        <v>196</v>
      </c>
      <c r="F60" s="324"/>
      <c r="G60" s="324"/>
      <c r="H60" s="324"/>
      <c r="I60" s="325"/>
      <c r="J60" s="325"/>
      <c r="K60" s="325"/>
      <c r="L60" s="325"/>
      <c r="M60" s="325"/>
      <c r="N60" s="325"/>
      <c r="O60" s="325"/>
      <c r="P60" s="325"/>
      <c r="Q60" s="325"/>
      <c r="R60" s="325"/>
      <c r="S60" s="325"/>
      <c r="T60" s="325"/>
      <c r="U60" s="325"/>
      <c r="V60" s="325"/>
      <c r="W60" s="325"/>
      <c r="X60" s="325"/>
      <c r="Y60" s="325"/>
      <c r="Z60" s="326"/>
      <c r="AA60" s="326"/>
      <c r="AB60" s="327"/>
      <c r="AC60" s="327"/>
      <c r="AD60" s="327"/>
      <c r="AE60" s="327"/>
      <c r="AF60" s="327"/>
      <c r="AG60" s="327"/>
      <c r="AH60" s="327"/>
      <c r="AI60" s="327"/>
      <c r="AJ60" s="327"/>
      <c r="AK60" s="326"/>
      <c r="AL60" s="328"/>
      <c r="AM60" s="731">
        <v>9471</v>
      </c>
      <c r="AN60" s="732"/>
      <c r="AO60" s="733"/>
      <c r="AP60" s="912">
        <f>SUM(AP61:AU62)</f>
        <v>0</v>
      </c>
      <c r="AQ60" s="913"/>
      <c r="AR60" s="913"/>
      <c r="AS60" s="913"/>
      <c r="AT60" s="913"/>
      <c r="AU60" s="914"/>
    </row>
    <row r="61" spans="1:47" ht="15" customHeight="1">
      <c r="A61" s="720"/>
      <c r="B61" s="721"/>
      <c r="C61" s="329"/>
      <c r="D61" s="330"/>
      <c r="E61" s="331" t="s">
        <v>195</v>
      </c>
      <c r="F61" s="324"/>
      <c r="G61" s="324"/>
      <c r="H61" s="324"/>
      <c r="I61" s="325"/>
      <c r="J61" s="325"/>
      <c r="K61" s="325"/>
      <c r="L61" s="325"/>
      <c r="M61" s="325"/>
      <c r="N61" s="724" t="s">
        <v>119</v>
      </c>
      <c r="O61" s="725"/>
      <c r="P61" s="725"/>
      <c r="Q61" s="726"/>
      <c r="R61" s="752"/>
      <c r="S61" s="753"/>
      <c r="T61" s="753"/>
      <c r="U61" s="753"/>
      <c r="V61" s="753"/>
      <c r="W61" s="753"/>
      <c r="X61" s="753"/>
      <c r="Y61" s="753"/>
      <c r="Z61" s="753"/>
      <c r="AA61" s="753"/>
      <c r="AB61" s="753"/>
      <c r="AC61" s="753"/>
      <c r="AD61" s="753"/>
      <c r="AE61" s="753"/>
      <c r="AF61" s="753"/>
      <c r="AG61" s="753"/>
      <c r="AH61" s="753"/>
      <c r="AI61" s="753"/>
      <c r="AJ61" s="753"/>
      <c r="AK61" s="753"/>
      <c r="AL61" s="754"/>
      <c r="AM61" s="738"/>
      <c r="AN61" s="739"/>
      <c r="AO61" s="740"/>
      <c r="AP61" s="715"/>
      <c r="AQ61" s="716"/>
      <c r="AR61" s="716"/>
      <c r="AS61" s="716"/>
      <c r="AT61" s="716"/>
      <c r="AU61" s="717"/>
    </row>
    <row r="62" spans="1:47" ht="15" customHeight="1" thickBot="1">
      <c r="A62" s="722"/>
      <c r="B62" s="723"/>
      <c r="C62" s="329"/>
      <c r="D62" s="330"/>
      <c r="E62" s="331" t="s">
        <v>194</v>
      </c>
      <c r="F62" s="324"/>
      <c r="G62" s="324"/>
      <c r="H62" s="324"/>
      <c r="I62" s="325"/>
      <c r="J62" s="325"/>
      <c r="K62" s="325"/>
      <c r="L62" s="325"/>
      <c r="M62" s="325"/>
      <c r="N62" s="724" t="s">
        <v>119</v>
      </c>
      <c r="O62" s="725"/>
      <c r="P62" s="725"/>
      <c r="Q62" s="726"/>
      <c r="R62" s="752"/>
      <c r="S62" s="753"/>
      <c r="T62" s="753"/>
      <c r="U62" s="753"/>
      <c r="V62" s="753"/>
      <c r="W62" s="753"/>
      <c r="X62" s="753"/>
      <c r="Y62" s="753"/>
      <c r="Z62" s="753"/>
      <c r="AA62" s="753"/>
      <c r="AB62" s="753"/>
      <c r="AC62" s="753"/>
      <c r="AD62" s="753"/>
      <c r="AE62" s="753"/>
      <c r="AF62" s="753"/>
      <c r="AG62" s="753"/>
      <c r="AH62" s="753"/>
      <c r="AI62" s="753"/>
      <c r="AJ62" s="753"/>
      <c r="AK62" s="753"/>
      <c r="AL62" s="754"/>
      <c r="AM62" s="738"/>
      <c r="AN62" s="739"/>
      <c r="AO62" s="740"/>
      <c r="AP62" s="715"/>
      <c r="AQ62" s="716"/>
      <c r="AR62" s="716"/>
      <c r="AS62" s="716"/>
      <c r="AT62" s="716"/>
      <c r="AU62" s="717"/>
    </row>
    <row r="63" spans="1:47" ht="15" customHeight="1" thickBot="1">
      <c r="A63" s="707"/>
      <c r="B63" s="708"/>
      <c r="C63" s="729">
        <v>23</v>
      </c>
      <c r="D63" s="741"/>
      <c r="E63" s="332" t="s">
        <v>254</v>
      </c>
      <c r="F63" s="333"/>
      <c r="G63" s="333"/>
      <c r="H63" s="333"/>
      <c r="I63" s="334"/>
      <c r="J63" s="334"/>
      <c r="K63" s="334"/>
      <c r="L63" s="334"/>
      <c r="M63" s="334"/>
      <c r="N63" s="334"/>
      <c r="O63" s="334"/>
      <c r="P63" s="334"/>
      <c r="Q63" s="334"/>
      <c r="R63" s="334"/>
      <c r="S63" s="334"/>
      <c r="T63" s="334"/>
      <c r="U63" s="336"/>
      <c r="V63" s="336"/>
      <c r="W63" s="336"/>
      <c r="X63" s="336"/>
      <c r="Y63" s="336"/>
      <c r="Z63" s="337"/>
      <c r="AA63" s="337"/>
      <c r="AB63" s="338"/>
      <c r="AC63" s="338"/>
      <c r="AD63" s="338"/>
      <c r="AE63" s="338"/>
      <c r="AF63" s="338"/>
      <c r="AG63" s="338"/>
      <c r="AH63" s="338"/>
      <c r="AI63" s="338"/>
      <c r="AJ63" s="338"/>
      <c r="AK63" s="337"/>
      <c r="AL63" s="339"/>
      <c r="AM63" s="738"/>
      <c r="AN63" s="739"/>
      <c r="AO63" s="740"/>
      <c r="AP63" s="897">
        <f>AP53+AP54+AP55+AP60</f>
        <v>0</v>
      </c>
      <c r="AQ63" s="898"/>
      <c r="AR63" s="898"/>
      <c r="AS63" s="898"/>
      <c r="AT63" s="898"/>
      <c r="AU63" s="899"/>
    </row>
    <row r="64" spans="1:47" ht="40.5" customHeight="1" thickBot="1">
      <c r="A64" s="709"/>
      <c r="B64" s="710"/>
      <c r="C64" s="729">
        <v>24</v>
      </c>
      <c r="D64" s="730"/>
      <c r="E64" s="712" t="s">
        <v>268</v>
      </c>
      <c r="F64" s="713"/>
      <c r="G64" s="713"/>
      <c r="H64" s="713"/>
      <c r="I64" s="713"/>
      <c r="J64" s="713"/>
      <c r="K64" s="713"/>
      <c r="L64" s="713"/>
      <c r="M64" s="713"/>
      <c r="N64" s="713"/>
      <c r="O64" s="713"/>
      <c r="P64" s="713"/>
      <c r="Q64" s="713"/>
      <c r="R64" s="713"/>
      <c r="S64" s="713"/>
      <c r="T64" s="714"/>
      <c r="U64" s="711"/>
      <c r="V64" s="711"/>
      <c r="W64" s="711"/>
      <c r="X64" s="711"/>
      <c r="Y64" s="711"/>
      <c r="Z64" s="711"/>
      <c r="AA64" s="711"/>
      <c r="AB64" s="711"/>
      <c r="AC64" s="711"/>
      <c r="AD64" s="711"/>
      <c r="AE64" s="711"/>
      <c r="AF64" s="711"/>
      <c r="AG64" s="711"/>
      <c r="AH64" s="711"/>
      <c r="AI64" s="711"/>
      <c r="AJ64" s="711"/>
      <c r="AK64" s="711"/>
      <c r="AL64" s="711"/>
      <c r="AM64" s="731">
        <v>9308</v>
      </c>
      <c r="AN64" s="732"/>
      <c r="AO64" s="733"/>
      <c r="AP64" s="715"/>
      <c r="AQ64" s="716"/>
      <c r="AR64" s="716"/>
      <c r="AS64" s="716"/>
      <c r="AT64" s="716"/>
      <c r="AU64" s="717"/>
    </row>
    <row r="65" spans="1:47" s="103" customFormat="1" ht="19.5" customHeight="1">
      <c r="A65" s="487" t="s">
        <v>157</v>
      </c>
      <c r="B65" s="487"/>
      <c r="C65" s="487"/>
      <c r="D65" s="487"/>
      <c r="E65" s="487"/>
      <c r="F65" s="487"/>
      <c r="G65" s="487"/>
      <c r="H65" s="487"/>
      <c r="I65" s="487"/>
      <c r="J65" s="487"/>
      <c r="K65" s="487"/>
      <c r="L65" s="487"/>
      <c r="M65" s="487"/>
      <c r="N65" s="487"/>
      <c r="O65" s="487"/>
      <c r="P65" s="487"/>
      <c r="Q65" s="487"/>
      <c r="R65" s="487"/>
      <c r="S65" s="487"/>
      <c r="T65" s="487"/>
      <c r="U65" s="543"/>
      <c r="V65" s="543"/>
      <c r="W65" s="543"/>
      <c r="X65" s="543"/>
      <c r="Y65" s="543"/>
      <c r="Z65" s="543"/>
      <c r="AA65" s="543"/>
      <c r="AB65" s="543"/>
      <c r="AC65" s="543"/>
      <c r="AD65" s="543"/>
      <c r="AE65" s="543"/>
      <c r="AF65" s="543"/>
      <c r="AG65" s="543"/>
      <c r="AH65" s="543"/>
      <c r="AI65" s="543"/>
      <c r="AJ65" s="543"/>
      <c r="AK65" s="543"/>
      <c r="AL65" s="543"/>
      <c r="AM65" s="487"/>
      <c r="AN65" s="487"/>
      <c r="AO65" s="487"/>
      <c r="AP65" s="487"/>
      <c r="AQ65" s="487"/>
      <c r="AR65" s="487"/>
      <c r="AS65" s="487"/>
      <c r="AT65" s="487"/>
      <c r="AU65" s="487"/>
    </row>
  </sheetData>
  <sheetProtection sheet="1"/>
  <mergeCells count="297">
    <mergeCell ref="AM37:AO37"/>
    <mergeCell ref="AM46:AO46"/>
    <mergeCell ref="E53:AL53"/>
    <mergeCell ref="AM53:AO53"/>
    <mergeCell ref="U47:AH47"/>
    <mergeCell ref="AI47:AL47"/>
    <mergeCell ref="AM47:AO47"/>
    <mergeCell ref="AM45:AO45"/>
    <mergeCell ref="AM43:AO44"/>
    <mergeCell ref="AI41:AL41"/>
    <mergeCell ref="C47:D47"/>
    <mergeCell ref="AP53:AU53"/>
    <mergeCell ref="AI46:AL46"/>
    <mergeCell ref="AM38:AO39"/>
    <mergeCell ref="AI39:AL39"/>
    <mergeCell ref="AM42:AO42"/>
    <mergeCell ref="AM40:AO40"/>
    <mergeCell ref="AM41:AO41"/>
    <mergeCell ref="AI45:AL45"/>
    <mergeCell ref="AP47:AU47"/>
    <mergeCell ref="AP38:AU39"/>
    <mergeCell ref="AP40:AU40"/>
    <mergeCell ref="AP41:AU41"/>
    <mergeCell ref="AP42:AU42"/>
    <mergeCell ref="AP43:AU44"/>
    <mergeCell ref="AM63:AO63"/>
    <mergeCell ref="AP52:AU52"/>
    <mergeCell ref="AP46:AU46"/>
    <mergeCell ref="AP45:AU45"/>
    <mergeCell ref="AP60:AU60"/>
    <mergeCell ref="AP63:AU63"/>
    <mergeCell ref="AM60:AO60"/>
    <mergeCell ref="AM61:AO61"/>
    <mergeCell ref="AM62:AO62"/>
    <mergeCell ref="AM51:AO51"/>
    <mergeCell ref="E47:L47"/>
    <mergeCell ref="M47:T47"/>
    <mergeCell ref="K50:R50"/>
    <mergeCell ref="AC50:AL50"/>
    <mergeCell ref="AM56:AO56"/>
    <mergeCell ref="C49:D49"/>
    <mergeCell ref="C50:D50"/>
    <mergeCell ref="E50:J50"/>
    <mergeCell ref="E49:J49"/>
    <mergeCell ref="K49:R49"/>
    <mergeCell ref="S49:AB49"/>
    <mergeCell ref="S50:AB50"/>
    <mergeCell ref="C43:D43"/>
    <mergeCell ref="C45:D45"/>
    <mergeCell ref="E45:L45"/>
    <mergeCell ref="M45:T45"/>
    <mergeCell ref="U44:AH44"/>
    <mergeCell ref="U46:AH46"/>
    <mergeCell ref="U45:AH45"/>
    <mergeCell ref="C44:D44"/>
    <mergeCell ref="E44:L44"/>
    <mergeCell ref="M44:T44"/>
    <mergeCell ref="C40:D40"/>
    <mergeCell ref="C41:D41"/>
    <mergeCell ref="E41:L41"/>
    <mergeCell ref="U41:AH41"/>
    <mergeCell ref="AI40:AL40"/>
    <mergeCell ref="C42:D42"/>
    <mergeCell ref="E42:L42"/>
    <mergeCell ref="M42:T42"/>
    <mergeCell ref="U42:AH42"/>
    <mergeCell ref="C37:D37"/>
    <mergeCell ref="E37:L37"/>
    <mergeCell ref="M37:T37"/>
    <mergeCell ref="E39:L39"/>
    <mergeCell ref="M39:T39"/>
    <mergeCell ref="U36:AH36"/>
    <mergeCell ref="AM29:AO29"/>
    <mergeCell ref="AP30:AU30"/>
    <mergeCell ref="AP35:AU35"/>
    <mergeCell ref="C33:D33"/>
    <mergeCell ref="C35:D35"/>
    <mergeCell ref="AM33:AO34"/>
    <mergeCell ref="AM35:AO35"/>
    <mergeCell ref="AI34:AL34"/>
    <mergeCell ref="C34:D34"/>
    <mergeCell ref="E34:L34"/>
    <mergeCell ref="C29:D29"/>
    <mergeCell ref="E29:L29"/>
    <mergeCell ref="M29:T29"/>
    <mergeCell ref="M20:T20"/>
    <mergeCell ref="M19:T19"/>
    <mergeCell ref="E20:L20"/>
    <mergeCell ref="C19:D19"/>
    <mergeCell ref="C22:D22"/>
    <mergeCell ref="C23:D23"/>
    <mergeCell ref="C25:D25"/>
    <mergeCell ref="C15:D15"/>
    <mergeCell ref="AM15:AO15"/>
    <mergeCell ref="E21:AL21"/>
    <mergeCell ref="AM19:AO19"/>
    <mergeCell ref="C18:D18"/>
    <mergeCell ref="E17:L17"/>
    <mergeCell ref="M17:T17"/>
    <mergeCell ref="C20:D20"/>
    <mergeCell ref="E16:AL16"/>
    <mergeCell ref="U17:AH17"/>
    <mergeCell ref="AI18:AL18"/>
    <mergeCell ref="M18:T18"/>
    <mergeCell ref="U18:AH18"/>
    <mergeCell ref="E19:L19"/>
    <mergeCell ref="C39:D39"/>
    <mergeCell ref="S51:AB51"/>
    <mergeCell ref="AC51:AL51"/>
    <mergeCell ref="AI29:AL29"/>
    <mergeCell ref="C21:D21"/>
    <mergeCell ref="U20:AH20"/>
    <mergeCell ref="AI20:AL20"/>
    <mergeCell ref="AM52:AO52"/>
    <mergeCell ref="M41:T41"/>
    <mergeCell ref="AM22:AO22"/>
    <mergeCell ref="M28:T28"/>
    <mergeCell ref="U28:AH28"/>
    <mergeCell ref="M27:T27"/>
    <mergeCell ref="U29:AH29"/>
    <mergeCell ref="M36:T36"/>
    <mergeCell ref="M35:T35"/>
    <mergeCell ref="AM27:AO27"/>
    <mergeCell ref="AI27:AL27"/>
    <mergeCell ref="AM23:AO23"/>
    <mergeCell ref="E25:AL25"/>
    <mergeCell ref="AM25:AO26"/>
    <mergeCell ref="E40:L40"/>
    <mergeCell ref="U37:AH37"/>
    <mergeCell ref="E26:L26"/>
    <mergeCell ref="AM31:AO31"/>
    <mergeCell ref="U34:AH34"/>
    <mergeCell ref="AI17:AL17"/>
    <mergeCell ref="AM21:AO21"/>
    <mergeCell ref="E18:L18"/>
    <mergeCell ref="AM9:AO9"/>
    <mergeCell ref="AM16:AO17"/>
    <mergeCell ref="AM12:AO12"/>
    <mergeCell ref="AM13:AO13"/>
    <mergeCell ref="AM20:AO20"/>
    <mergeCell ref="AM18:AO18"/>
    <mergeCell ref="AM10:AO10"/>
    <mergeCell ref="AP1:AU1"/>
    <mergeCell ref="L1:AO2"/>
    <mergeCell ref="AI4:AU4"/>
    <mergeCell ref="AB4:AH4"/>
    <mergeCell ref="G4:N4"/>
    <mergeCell ref="C4:E4"/>
    <mergeCell ref="AP2:AU2"/>
    <mergeCell ref="C6:AU6"/>
    <mergeCell ref="AM7:AO8"/>
    <mergeCell ref="AP7:AU8"/>
    <mergeCell ref="C24:D24"/>
    <mergeCell ref="C9:D9"/>
    <mergeCell ref="C14:D14"/>
    <mergeCell ref="AM14:AO14"/>
    <mergeCell ref="C17:D17"/>
    <mergeCell ref="C16:D16"/>
    <mergeCell ref="E15:Y15"/>
    <mergeCell ref="A7:B53"/>
    <mergeCell ref="C7:AL8"/>
    <mergeCell ref="C10:D10"/>
    <mergeCell ref="E11:AL11"/>
    <mergeCell ref="C11:D11"/>
    <mergeCell ref="E10:AL10"/>
    <mergeCell ref="U19:AH19"/>
    <mergeCell ref="AI19:AL19"/>
    <mergeCell ref="U27:AH27"/>
    <mergeCell ref="E14:AL14"/>
    <mergeCell ref="U26:AH26"/>
    <mergeCell ref="C48:D48"/>
    <mergeCell ref="C31:D31"/>
    <mergeCell ref="E31:AL31"/>
    <mergeCell ref="AI26:AL26"/>
    <mergeCell ref="C32:D32"/>
    <mergeCell ref="C30:D30"/>
    <mergeCell ref="E46:L46"/>
    <mergeCell ref="M46:T46"/>
    <mergeCell ref="E32:AL32"/>
    <mergeCell ref="AM36:AO36"/>
    <mergeCell ref="C38:D38"/>
    <mergeCell ref="E48:AL48"/>
    <mergeCell ref="AI37:AL37"/>
    <mergeCell ref="C36:D36"/>
    <mergeCell ref="E36:L36"/>
    <mergeCell ref="U40:AH40"/>
    <mergeCell ref="AI44:AL44"/>
    <mergeCell ref="C46:D46"/>
    <mergeCell ref="AI42:AL42"/>
    <mergeCell ref="E33:AL33"/>
    <mergeCell ref="E38:AL38"/>
    <mergeCell ref="M40:T40"/>
    <mergeCell ref="U35:AH35"/>
    <mergeCell ref="E35:L35"/>
    <mergeCell ref="U39:AH39"/>
    <mergeCell ref="M34:T34"/>
    <mergeCell ref="A65:AU65"/>
    <mergeCell ref="AP16:AU17"/>
    <mergeCell ref="AP29:AU29"/>
    <mergeCell ref="AP27:AU27"/>
    <mergeCell ref="AP25:AU26"/>
    <mergeCell ref="C51:D51"/>
    <mergeCell ref="E51:J51"/>
    <mergeCell ref="K51:R51"/>
    <mergeCell ref="AP50:AU50"/>
    <mergeCell ref="AP51:AU51"/>
    <mergeCell ref="AP10:AU10"/>
    <mergeCell ref="AP12:AU12"/>
    <mergeCell ref="AM50:AO50"/>
    <mergeCell ref="AM48:AO49"/>
    <mergeCell ref="AP11:AU11"/>
    <mergeCell ref="AP14:AU14"/>
    <mergeCell ref="AP13:AU13"/>
    <mergeCell ref="AP37:AU37"/>
    <mergeCell ref="AP36:AU36"/>
    <mergeCell ref="AP24:AU24"/>
    <mergeCell ref="AP9:AU9"/>
    <mergeCell ref="E30:AL30"/>
    <mergeCell ref="AI35:AL35"/>
    <mergeCell ref="AP33:AU34"/>
    <mergeCell ref="AM11:AO11"/>
    <mergeCell ref="AP19:AU19"/>
    <mergeCell ref="AI28:AL28"/>
    <mergeCell ref="AM28:AO28"/>
    <mergeCell ref="AP23:AU23"/>
    <mergeCell ref="AM24:AO24"/>
    <mergeCell ref="C52:D52"/>
    <mergeCell ref="E52:J52"/>
    <mergeCell ref="E56:M56"/>
    <mergeCell ref="K52:R52"/>
    <mergeCell ref="S52:AB52"/>
    <mergeCell ref="AC52:AL52"/>
    <mergeCell ref="C54:D54"/>
    <mergeCell ref="C53:D53"/>
    <mergeCell ref="AP56:AU56"/>
    <mergeCell ref="R56:AL56"/>
    <mergeCell ref="AP54:AU54"/>
    <mergeCell ref="AP55:AU55"/>
    <mergeCell ref="AM55:AO55"/>
    <mergeCell ref="AM54:AO54"/>
    <mergeCell ref="E54:AL54"/>
    <mergeCell ref="N56:Q56"/>
    <mergeCell ref="AC49:AL49"/>
    <mergeCell ref="AP28:AU28"/>
    <mergeCell ref="M26:T26"/>
    <mergeCell ref="AM30:AO30"/>
    <mergeCell ref="AP31:AU31"/>
    <mergeCell ref="AP48:AU49"/>
    <mergeCell ref="AM32:AO32"/>
    <mergeCell ref="AP32:AU32"/>
    <mergeCell ref="AI36:AL36"/>
    <mergeCell ref="E43:AL43"/>
    <mergeCell ref="AP62:AU62"/>
    <mergeCell ref="AM59:AO59"/>
    <mergeCell ref="AP59:AU59"/>
    <mergeCell ref="R61:AL61"/>
    <mergeCell ref="AP61:AU61"/>
    <mergeCell ref="R62:AL62"/>
    <mergeCell ref="R59:AL59"/>
    <mergeCell ref="AM58:AO58"/>
    <mergeCell ref="AP58:AU58"/>
    <mergeCell ref="R58:AL58"/>
    <mergeCell ref="E57:M57"/>
    <mergeCell ref="N57:Q57"/>
    <mergeCell ref="R57:AL57"/>
    <mergeCell ref="E58:M58"/>
    <mergeCell ref="N58:Q58"/>
    <mergeCell ref="N59:Q59"/>
    <mergeCell ref="E55:AL55"/>
    <mergeCell ref="C55:D55"/>
    <mergeCell ref="AP15:AU15"/>
    <mergeCell ref="E22:AL22"/>
    <mergeCell ref="E23:AL23"/>
    <mergeCell ref="E24:AL24"/>
    <mergeCell ref="AP22:AU22"/>
    <mergeCell ref="AP20:AU20"/>
    <mergeCell ref="AP18:AU18"/>
    <mergeCell ref="AP64:AU64"/>
    <mergeCell ref="C27:D27"/>
    <mergeCell ref="E27:L27"/>
    <mergeCell ref="C28:D28"/>
    <mergeCell ref="E28:L28"/>
    <mergeCell ref="AM57:AO57"/>
    <mergeCell ref="AP57:AU57"/>
    <mergeCell ref="C63:D63"/>
    <mergeCell ref="C60:D60"/>
    <mergeCell ref="E59:M59"/>
    <mergeCell ref="A63:B64"/>
    <mergeCell ref="U64:AL64"/>
    <mergeCell ref="E64:T64"/>
    <mergeCell ref="AP21:AU21"/>
    <mergeCell ref="A55:B62"/>
    <mergeCell ref="N61:Q61"/>
    <mergeCell ref="N62:Q62"/>
    <mergeCell ref="C26:D26"/>
    <mergeCell ref="C64:D64"/>
    <mergeCell ref="AM64:AO64"/>
  </mergeCells>
  <dataValidations count="1">
    <dataValidation type="whole" allowBlank="1" showInputMessage="1" showErrorMessage="1" sqref="AP64:AU64">
      <formula1>0</formula1>
      <formula2>999999999999</formula2>
    </dataValidation>
  </dataValidations>
  <printOptions/>
  <pageMargins left="0.18" right="0.196850393700787" top="0.2" bottom="1.253700787" header="0" footer="0"/>
  <pageSetup fitToHeight="1" fitToWidth="1" horizontalDpi="600" verticalDpi="600" orientation="portrait" paperSize="5"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Hanisch</dc:creator>
  <cp:keywords/>
  <dc:description/>
  <cp:lastModifiedBy>User</cp:lastModifiedBy>
  <cp:lastPrinted>2009-08-17T06:52:24Z</cp:lastPrinted>
  <dcterms:created xsi:type="dcterms:W3CDTF">2007-03-08T19:05:52Z</dcterms:created>
  <dcterms:modified xsi:type="dcterms:W3CDTF">2009-10-05T10:24:04Z</dcterms:modified>
  <cp:category/>
  <cp:version/>
  <cp:contentType/>
  <cp:contentStatus/>
</cp:coreProperties>
</file>